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filterPrivacy="1"/>
  <xr:revisionPtr revIDLastSave="0" documentId="13_ncr:1_{D47C64C4-5FBD-AA45-B9EB-7F90047BBAD4}" xr6:coauthVersionLast="47" xr6:coauthVersionMax="47" xr10:uidLastSave="{00000000-0000-0000-0000-000000000000}"/>
  <bookViews>
    <workbookView xWindow="29360" yWindow="-6020" windowWidth="34580" windowHeight="20560" activeTab="1" xr2:uid="{00000000-000D-0000-FFFF-FFFF00000000}"/>
  </bookViews>
  <sheets>
    <sheet name="使い方" sheetId="5" r:id="rId1"/>
    <sheet name="2025年入学" sheetId="4" r:id="rId2"/>
  </sheets>
  <definedNames>
    <definedName name="_xlnm.Print_Area" localSheetId="1">'2025年入学'!$A$1:$J$232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4" i="4" l="1"/>
  <c r="F225" i="4"/>
  <c r="F226" i="4"/>
  <c r="F227" i="4"/>
  <c r="F228" i="4"/>
  <c r="F229" i="4"/>
  <c r="F230" i="4"/>
  <c r="F231" i="4"/>
  <c r="F232" i="4"/>
  <c r="F223" i="4"/>
  <c r="F198" i="4"/>
  <c r="F199" i="4"/>
  <c r="F200" i="4"/>
  <c r="F201" i="4"/>
  <c r="F202" i="4"/>
  <c r="F203" i="4"/>
  <c r="F204" i="4"/>
  <c r="F205" i="4"/>
  <c r="F206" i="4"/>
  <c r="F207" i="4"/>
  <c r="F208" i="4"/>
  <c r="F209" i="4"/>
  <c r="F210" i="4"/>
  <c r="F211" i="4"/>
  <c r="F212" i="4"/>
  <c r="F213" i="4"/>
  <c r="F214" i="4"/>
  <c r="F215" i="4"/>
  <c r="F216" i="4"/>
  <c r="F217" i="4"/>
  <c r="F218" i="4"/>
  <c r="F219"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52" i="4"/>
  <c r="G41" i="4" l="1"/>
  <c r="I41" i="4" s="1"/>
  <c r="G18" i="4"/>
  <c r="G40" i="4"/>
  <c r="G27" i="4"/>
  <c r="I27" i="4" s="1"/>
  <c r="G28" i="4"/>
  <c r="I28" i="4" s="1"/>
  <c r="G30" i="4"/>
  <c r="I30" i="4" s="1"/>
  <c r="G26" i="4"/>
  <c r="G39" i="4"/>
  <c r="I39" i="4" s="1"/>
  <c r="G38" i="4"/>
  <c r="I38" i="4" s="1"/>
  <c r="G43" i="4"/>
  <c r="I43" i="4" s="1"/>
  <c r="G42" i="4"/>
  <c r="I42" i="4" s="1"/>
  <c r="G29" i="4"/>
  <c r="I29" i="4" s="1"/>
  <c r="G17" i="4"/>
  <c r="G44" i="4"/>
  <c r="I44" i="4" s="1"/>
  <c r="I40" i="4"/>
  <c r="G31" i="4"/>
  <c r="I31" i="4" s="1"/>
  <c r="G14" i="4"/>
  <c r="I14" i="4" s="1"/>
  <c r="G15" i="4"/>
  <c r="G8" i="4"/>
  <c r="H8" i="4" s="1"/>
  <c r="G10" i="4"/>
  <c r="I10" i="4" s="1"/>
  <c r="G11" i="4"/>
  <c r="I11" i="4" s="1"/>
  <c r="G9" i="4"/>
  <c r="I9" i="4" s="1"/>
  <c r="G7" i="4"/>
  <c r="G13" i="4"/>
  <c r="I13" i="4" s="1"/>
  <c r="G12" i="4"/>
  <c r="I12" i="4" s="1"/>
  <c r="G6" i="4"/>
  <c r="H26" i="4" l="1"/>
  <c r="J26" i="4" s="1"/>
  <c r="G16" i="4"/>
  <c r="H30" i="4"/>
  <c r="J30" i="4" s="1"/>
  <c r="H28" i="4"/>
  <c r="J28" i="4" s="1"/>
  <c r="H43" i="4"/>
  <c r="J43" i="4" s="1"/>
  <c r="H40" i="4"/>
  <c r="J40" i="4" s="1"/>
  <c r="H9" i="4"/>
  <c r="J9" i="4" s="1"/>
  <c r="I7" i="4"/>
  <c r="I6" i="4"/>
  <c r="G19" i="4"/>
  <c r="H6" i="4"/>
  <c r="H38" i="4"/>
  <c r="J38" i="4" s="1"/>
  <c r="I26" i="4"/>
  <c r="H15" i="4"/>
  <c r="I15" i="4"/>
  <c r="I8" i="4"/>
  <c r="H16" i="4" l="1"/>
  <c r="J16" i="4" s="1"/>
  <c r="G32" i="4"/>
  <c r="I32" i="4" s="1"/>
  <c r="G45" i="4"/>
  <c r="J6" i="4"/>
  <c r="I19" i="4"/>
  <c r="H32" i="4" l="1"/>
  <c r="J32" i="4" s="1"/>
  <c r="I45" i="4"/>
  <c r="J45" i="4" s="1"/>
  <c r="H45" i="4"/>
  <c r="H46" i="4" s="1"/>
  <c r="H33" i="4" l="1"/>
</calcChain>
</file>

<file path=xl/sharedStrings.xml><?xml version="1.0" encoding="utf-8"?>
<sst xmlns="http://schemas.openxmlformats.org/spreadsheetml/2006/main" count="327" uniqueCount="247">
  <si>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</si>
  <si>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</si>
  <si>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</si>
  <si>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</si>
  <si>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</si>
  <si>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</si>
  <si>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</si>
  <si>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</si>
  <si>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</si>
  <si>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</si>
  <si>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</si>
  <si>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</si>
  <si>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</si>
  <si>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</si>
  <si>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</si>
  <si>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化学</t>
    <rPh sb="0" eb="2">
      <t>カガク</t>
    </rPh>
    <phoneticPr fontId="1"/>
  </si>
  <si>
    <t>生物学</t>
    <rPh sb="0" eb="3">
      <t>セイブツガク</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</si>
  <si>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</si>
  <si>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</si>
  <si>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</si>
  <si>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</si>
  <si>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</si>
  <si>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</si>
  <si>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</si>
  <si>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</si>
  <si>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</si>
  <si>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</si>
  <si>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</si>
  <si>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</si>
  <si>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</si>
  <si>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</si>
  <si>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</si>
  <si>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</si>
  <si>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</si>
  <si>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</si>
  <si>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</si>
  <si>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</si>
  <si>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</si>
  <si>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</si>
  <si>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</si>
  <si>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</si>
  <si>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</si>
  <si>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</si>
  <si>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統計学基礎</t>
    <rPh sb="0" eb="3">
      <t>トウケイガク</t>
    </rPh>
    <rPh sb="3" eb="5">
      <t>キソ</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</si>
  <si>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</si>
  <si>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</si>
  <si>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</si>
  <si>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</si>
  <si>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</si>
  <si>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</si>
  <si>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</si>
  <si>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</si>
  <si>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</si>
  <si>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</si>
  <si>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</si>
  <si>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</si>
  <si>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</si>
  <si>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</si>
  <si>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</si>
  <si>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</si>
  <si>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</si>
  <si>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</si>
  <si>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</si>
  <si>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</si>
  <si>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</si>
  <si>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</si>
  <si>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</si>
  <si>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</si>
  <si>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</si>
  <si>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</si>
  <si>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</si>
  <si>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</si>
  <si>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</si>
  <si>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</si>
  <si>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</si>
  <si>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</si>
  <si>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</si>
  <si>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</si>
  <si>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</si>
  <si>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</si>
  <si>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</si>
  <si>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</si>
  <si>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</si>
  <si>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</si>
  <si>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</si>
  <si>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</si>
  <si>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</si>
  <si>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</si>
  <si>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</si>
  <si>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</si>
  <si>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</si>
  <si>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</si>
  <si>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</si>
  <si>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</si>
  <si>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</si>
  <si>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</si>
  <si>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</si>
  <si>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</si>
  <si>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</si>
  <si>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</si>
  <si>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</si>
  <si>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</si>
  <si>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</si>
  <si>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</si>
  <si>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</si>
  <si>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</si>
  <si>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</si>
  <si>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</si>
  <si>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</si>
  <si>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</si>
  <si>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</si>
  <si>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</si>
  <si>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</si>
  <si>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</si>
  <si>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</si>
  <si>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</si>
  <si>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</si>
  <si>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</si>
  <si>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</si>
  <si>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</si>
  <si>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</si>
  <si>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</si>
  <si>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</si>
  <si>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</si>
  <si>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</si>
  <si>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</si>
  <si>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</si>
  <si>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</si>
  <si>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</si>
  <si>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</si>
  <si>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</si>
  <si>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</si>
  <si>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</si>
  <si>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</si>
  <si>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</si>
  <si>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</si>
  <si>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</si>
  <si>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</si>
  <si>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</si>
  <si>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</si>
  <si>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</si>
  <si>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</si>
  <si>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</si>
  <si>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</si>
  <si>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</si>
  <si>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</si>
  <si>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</si>
  <si>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</si>
  <si>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</si>
  <si>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</si>
  <si>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</si>
  <si>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</si>
  <si>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</si>
  <si>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</si>
  <si>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</si>
  <si>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</si>
  <si>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</si>
  <si>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</si>
  <si>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</si>
  <si>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</si>
  <si>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</si>
  <si>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</si>
  <si>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</si>
  <si>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</si>
  <si>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</si>
  <si>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</si>
  <si>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</si>
  <si>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学習・発達論</t>
    <rPh sb="0" eb="2">
      <t>ガクシュウ</t>
    </rPh>
    <rPh sb="3" eb="5">
      <t>ハッタツ</t>
    </rPh>
    <rPh sb="5" eb="6">
      <t>ロン</t>
    </rPh>
    <phoneticPr fontId="1"/>
  </si>
  <si>
    <t>地域社会学I</t>
    <rPh sb="0" eb="2">
      <t>チイキ</t>
    </rPh>
    <rPh sb="2" eb="4">
      <t>シャカイ</t>
    </rPh>
    <rPh sb="4" eb="5">
      <t>ガク</t>
    </rPh>
    <phoneticPr fontId="1"/>
  </si>
  <si>
    <t>地域社会学II</t>
    <rPh sb="0" eb="5">
      <t>チイキシャカイガク</t>
    </rPh>
    <phoneticPr fontId="1"/>
  </si>
  <si>
    <t>教育方法・技術論（情報通信技術の活用含む）</t>
    <rPh sb="0" eb="4">
      <t>キョウイクホウホウ</t>
    </rPh>
    <rPh sb="5" eb="7">
      <t>ギジュツ</t>
    </rPh>
    <rPh sb="7" eb="8">
      <t>ロン</t>
    </rPh>
    <rPh sb="9" eb="11">
      <t>ジョウホウ</t>
    </rPh>
    <rPh sb="11" eb="13">
      <t>ツウシン</t>
    </rPh>
    <rPh sb="13" eb="15">
      <t>ギジュツ</t>
    </rPh>
    <rPh sb="16" eb="18">
      <t>カツヨウ</t>
    </rPh>
    <rPh sb="18" eb="19">
      <t>フク</t>
    </rPh>
    <phoneticPr fontId="1"/>
  </si>
  <si>
    <t>健康推進論入門</t>
    <rPh sb="0" eb="2">
      <t xml:space="preserve">ケンコウ </t>
    </rPh>
    <rPh sb="2" eb="4">
      <t xml:space="preserve">スイシン </t>
    </rPh>
    <rPh sb="4" eb="5">
      <t xml:space="preserve">ロン </t>
    </rPh>
    <rPh sb="5" eb="7">
      <t xml:space="preserve">ニュウモン </t>
    </rPh>
    <phoneticPr fontId="1"/>
  </si>
  <si>
    <t>東洋医学入門</t>
    <rPh sb="0" eb="4">
      <t xml:space="preserve">トウヨウイガク </t>
    </rPh>
    <rPh sb="4" eb="6">
      <t xml:space="preserve">ニュウモン </t>
    </rPh>
    <phoneticPr fontId="1"/>
  </si>
  <si>
    <t>リハビリテーション入門</t>
    <rPh sb="9" eb="11">
      <t xml:space="preserve">ニュウモン </t>
    </rPh>
    <phoneticPr fontId="1"/>
  </si>
  <si>
    <t>「生活」を科学する</t>
    <rPh sb="1" eb="3">
      <t xml:space="preserve">セイカツ </t>
    </rPh>
    <rPh sb="5" eb="7">
      <t xml:space="preserve">カガク </t>
    </rPh>
    <phoneticPr fontId="1"/>
  </si>
  <si>
    <t>人の生活行動を科学する</t>
    <rPh sb="0" eb="1">
      <t xml:space="preserve">ヒト </t>
    </rPh>
    <rPh sb="2" eb="4">
      <t xml:space="preserve">セイカツ </t>
    </rPh>
    <rPh sb="4" eb="6">
      <t xml:space="preserve">コウドウ </t>
    </rPh>
    <rPh sb="7" eb="9">
      <t xml:space="preserve">カガク </t>
    </rPh>
    <phoneticPr fontId="1"/>
  </si>
  <si>
    <t>脳神経科学</t>
    <rPh sb="0" eb="3">
      <t xml:space="preserve">ノウシンンケイ </t>
    </rPh>
    <rPh sb="3" eb="5">
      <t xml:space="preserve">カガク </t>
    </rPh>
    <phoneticPr fontId="1"/>
  </si>
  <si>
    <t>教職選択必修</t>
    <rPh sb="0" eb="2">
      <t>キョウショク</t>
    </rPh>
    <rPh sb="2" eb="4">
      <t xml:space="preserve">センタク </t>
    </rPh>
    <rPh sb="4" eb="6">
      <t>ヒッシュウ</t>
    </rPh>
    <phoneticPr fontId="1"/>
  </si>
  <si>
    <t>教養教育科目
I 健康な人生を送るための科目群</t>
    <rPh sb="0" eb="2">
      <t xml:space="preserve">キョウヨウ </t>
    </rPh>
    <rPh sb="2" eb="4">
      <t xml:space="preserve">キョウイク </t>
    </rPh>
    <rPh sb="4" eb="6">
      <t xml:space="preserve">カモク </t>
    </rPh>
    <rPh sb="9" eb="11">
      <t xml:space="preserve">ケンコウ </t>
    </rPh>
    <rPh sb="12" eb="14">
      <t xml:space="preserve">ジンセイ </t>
    </rPh>
    <rPh sb="15" eb="16">
      <t xml:space="preserve">オクル </t>
    </rPh>
    <rPh sb="20" eb="22">
      <t xml:space="preserve">カモク </t>
    </rPh>
    <rPh sb="22" eb="23">
      <t xml:space="preserve">グン </t>
    </rPh>
    <phoneticPr fontId="1"/>
  </si>
  <si>
    <t>会計入門</t>
    <rPh sb="0" eb="2">
      <t xml:space="preserve">カイケイ </t>
    </rPh>
    <rPh sb="2" eb="4">
      <t xml:space="preserve">ニュウモン </t>
    </rPh>
    <phoneticPr fontId="1"/>
  </si>
  <si>
    <t>簿記入門</t>
    <rPh sb="0" eb="2">
      <t xml:space="preserve">ボキ </t>
    </rPh>
    <rPh sb="2" eb="4">
      <t xml:space="preserve">ニュウモン </t>
    </rPh>
    <phoneticPr fontId="1"/>
  </si>
  <si>
    <t>金融リテラシー入門</t>
    <rPh sb="0" eb="2">
      <t xml:space="preserve">キンユウ </t>
    </rPh>
    <rPh sb="7" eb="9">
      <t xml:space="preserve">ニュウモン </t>
    </rPh>
    <phoneticPr fontId="1"/>
  </si>
  <si>
    <t>租税法入門</t>
    <rPh sb="0" eb="3">
      <t xml:space="preserve">ソゼイホウ </t>
    </rPh>
    <rPh sb="3" eb="5">
      <t xml:space="preserve">ニュウモｎ </t>
    </rPh>
    <phoneticPr fontId="1"/>
  </si>
  <si>
    <t>研究倫理入門</t>
    <rPh sb="0" eb="4">
      <t xml:space="preserve">ケンキュウリンリ </t>
    </rPh>
    <rPh sb="4" eb="6">
      <t xml:space="preserve">ニュウモン </t>
    </rPh>
    <phoneticPr fontId="1"/>
  </si>
  <si>
    <t>地域社会入門</t>
    <rPh sb="0" eb="2">
      <t xml:space="preserve">チイキ </t>
    </rPh>
    <rPh sb="2" eb="4">
      <t xml:space="preserve">シャカイ </t>
    </rPh>
    <rPh sb="4" eb="6">
      <t xml:space="preserve">ニュウモン </t>
    </rPh>
    <phoneticPr fontId="1"/>
  </si>
  <si>
    <t>地域政策入門</t>
    <rPh sb="0" eb="1">
      <t xml:space="preserve">チイキ </t>
    </rPh>
    <rPh sb="2" eb="4">
      <t xml:space="preserve">セイサク </t>
    </rPh>
    <rPh sb="4" eb="6">
      <t xml:space="preserve">ニュウモｎ </t>
    </rPh>
    <phoneticPr fontId="1"/>
  </si>
  <si>
    <t>静岡市の地域づくりリーダー論</t>
    <rPh sb="0" eb="3">
      <t xml:space="preserve">シズオカシ </t>
    </rPh>
    <rPh sb="4" eb="6">
      <t xml:space="preserve">チイキ </t>
    </rPh>
    <rPh sb="13" eb="14">
      <t xml:space="preserve">ロン </t>
    </rPh>
    <phoneticPr fontId="1"/>
  </si>
  <si>
    <t>遠州地域金融論</t>
    <rPh sb="0" eb="2">
      <t xml:space="preserve">エンシュウ </t>
    </rPh>
    <rPh sb="2" eb="4">
      <t xml:space="preserve">チイキ </t>
    </rPh>
    <rPh sb="4" eb="7">
      <t xml:space="preserve">キンユウロン </t>
    </rPh>
    <phoneticPr fontId="1"/>
  </si>
  <si>
    <t>企業倫理</t>
    <rPh sb="0" eb="2">
      <t xml:space="preserve">キギョウ </t>
    </rPh>
    <rPh sb="2" eb="4">
      <t xml:space="preserve">リンリ </t>
    </rPh>
    <phoneticPr fontId="1"/>
  </si>
  <si>
    <t>地球と宇宙の科学</t>
    <rPh sb="0" eb="2">
      <t xml:space="preserve">チキュウ </t>
    </rPh>
    <rPh sb="3" eb="5">
      <t xml:space="preserve">ウチュウ </t>
    </rPh>
    <rPh sb="6" eb="8">
      <t xml:space="preserve">カガク </t>
    </rPh>
    <phoneticPr fontId="1"/>
  </si>
  <si>
    <t>災害の歴史と科学</t>
    <rPh sb="0" eb="2">
      <t xml:space="preserve">サイガイ </t>
    </rPh>
    <rPh sb="3" eb="5">
      <t xml:space="preserve">レキシ </t>
    </rPh>
    <rPh sb="6" eb="8">
      <t xml:space="preserve">カガク </t>
    </rPh>
    <phoneticPr fontId="1"/>
  </si>
  <si>
    <t>自然災害</t>
    <rPh sb="0" eb="2">
      <t xml:space="preserve">シゼン </t>
    </rPh>
    <rPh sb="2" eb="4">
      <t xml:space="preserve">サイガイ </t>
    </rPh>
    <phoneticPr fontId="1"/>
  </si>
  <si>
    <t>地球環境論</t>
    <rPh sb="0" eb="2">
      <t xml:space="preserve">チキュウ </t>
    </rPh>
    <rPh sb="2" eb="4">
      <t xml:space="preserve">カンキョウ </t>
    </rPh>
    <rPh sb="4" eb="5">
      <t xml:space="preserve">ロン </t>
    </rPh>
    <phoneticPr fontId="1"/>
  </si>
  <si>
    <t>地域環境論</t>
    <rPh sb="0" eb="2">
      <t xml:space="preserve">チイキ </t>
    </rPh>
    <rPh sb="2" eb="4">
      <t xml:space="preserve">カンキョウ </t>
    </rPh>
    <rPh sb="4" eb="5">
      <t xml:space="preserve">ロン </t>
    </rPh>
    <phoneticPr fontId="1"/>
  </si>
  <si>
    <t>持続可能な社会と環境</t>
    <rPh sb="0" eb="2">
      <t xml:space="preserve">ジゾク </t>
    </rPh>
    <rPh sb="2" eb="4">
      <t xml:space="preserve">カノウ </t>
    </rPh>
    <rPh sb="5" eb="7">
      <t xml:space="preserve">シャカイ </t>
    </rPh>
    <rPh sb="8" eb="10">
      <t xml:space="preserve">カンキョウ </t>
    </rPh>
    <phoneticPr fontId="1"/>
  </si>
  <si>
    <t>日常生活と物理学</t>
    <rPh sb="0" eb="4">
      <t xml:space="preserve">ニチジョウセイカツ </t>
    </rPh>
    <rPh sb="5" eb="8">
      <t xml:space="preserve">ブツリガク </t>
    </rPh>
    <phoneticPr fontId="1"/>
  </si>
  <si>
    <t>現代社会基礎セミナー</t>
    <rPh sb="0" eb="2">
      <t xml:space="preserve">ゲンダイ </t>
    </rPh>
    <rPh sb="2" eb="4">
      <t xml:space="preserve">シャカイ </t>
    </rPh>
    <rPh sb="4" eb="6">
      <t xml:space="preserve">キソ </t>
    </rPh>
    <phoneticPr fontId="1"/>
  </si>
  <si>
    <t>地域研究セミナー</t>
    <rPh sb="0" eb="2">
      <t xml:space="preserve">チイキ </t>
    </rPh>
    <rPh sb="2" eb="4">
      <t xml:space="preserve">ケンキュウ </t>
    </rPh>
    <phoneticPr fontId="1"/>
  </si>
  <si>
    <t>趣味学</t>
    <rPh sb="0" eb="3">
      <t xml:space="preserve">シュミガク </t>
    </rPh>
    <phoneticPr fontId="1"/>
  </si>
  <si>
    <t>木宮泰彦の人と学問</t>
    <rPh sb="0" eb="2">
      <t xml:space="preserve">キミヤ </t>
    </rPh>
    <rPh sb="2" eb="4">
      <t xml:space="preserve">ヤスヒコ </t>
    </rPh>
    <rPh sb="5" eb="6">
      <t xml:space="preserve">ヒト </t>
    </rPh>
    <rPh sb="7" eb="9">
      <t xml:space="preserve">ガクモン </t>
    </rPh>
    <phoneticPr fontId="1"/>
  </si>
  <si>
    <t>世界のことばと社会</t>
    <rPh sb="0" eb="2">
      <t xml:space="preserve">セカイ </t>
    </rPh>
    <rPh sb="7" eb="9">
      <t xml:space="preserve">シャカイ </t>
    </rPh>
    <phoneticPr fontId="1"/>
  </si>
  <si>
    <t>社会福祉の基礎</t>
    <rPh sb="0" eb="1">
      <t xml:space="preserve">シャカイ </t>
    </rPh>
    <rPh sb="2" eb="4">
      <t xml:space="preserve">フクシ </t>
    </rPh>
    <rPh sb="5" eb="7">
      <t xml:space="preserve">キソ </t>
    </rPh>
    <phoneticPr fontId="1"/>
  </si>
  <si>
    <t>共生論</t>
    <rPh sb="0" eb="2">
      <t xml:space="preserve">キョウセイ </t>
    </rPh>
    <rPh sb="2" eb="3">
      <t xml:space="preserve">ロン </t>
    </rPh>
    <phoneticPr fontId="1"/>
  </si>
  <si>
    <t>教養教育科目
III 豊かな人生を送るための科目群</t>
    <rPh sb="0" eb="2">
      <t xml:space="preserve">キョウヨウ </t>
    </rPh>
    <rPh sb="2" eb="4">
      <t xml:space="preserve">キョウイク </t>
    </rPh>
    <rPh sb="4" eb="6">
      <t>カ_x0000__x0000__x0002_</t>
    </rPh>
    <rPh sb="11" eb="12">
      <t>_x0006__x0002__x0002__x000C_</t>
    </rPh>
    <rPh sb="14" eb="16">
      <t>_x0004__x0002__x0010__x000B__x0001_</t>
    </rPh>
    <rPh sb="17" eb="18">
      <t>_x0014__x000E__x0002__x0019_</t>
    </rPh>
    <rPh sb="22" eb="25">
      <t/>
    </rPh>
    <phoneticPr fontId="1"/>
  </si>
  <si>
    <t>教養教育科目
II 社会の営みを知るための科目群</t>
    <rPh sb="0" eb="2">
      <t xml:space="preserve">キョウヨウ </t>
    </rPh>
    <rPh sb="2" eb="4">
      <t xml:space="preserve">キョウイク </t>
    </rPh>
    <rPh sb="4" eb="6">
      <t xml:space="preserve">カモク </t>
    </rPh>
    <rPh sb="10" eb="12">
      <t xml:space="preserve">シャカイ </t>
    </rPh>
    <rPh sb="13" eb="14">
      <t xml:space="preserve">イトナミ </t>
    </rPh>
    <rPh sb="16" eb="17">
      <t xml:space="preserve">シル </t>
    </rPh>
    <rPh sb="21" eb="24">
      <t xml:space="preserve">カモクグン </t>
    </rPh>
    <phoneticPr fontId="1"/>
  </si>
  <si>
    <t>サスティナブルデザイン論</t>
    <rPh sb="11" eb="12">
      <t xml:space="preserve">ロｎ </t>
    </rPh>
    <phoneticPr fontId="1"/>
  </si>
  <si>
    <t>情報リテラシーI (AI活用を含む)</t>
    <rPh sb="0" eb="2">
      <t>ジョウホウ</t>
    </rPh>
    <rPh sb="12" eb="14">
      <t xml:space="preserve">カツヨウ </t>
    </rPh>
    <rPh sb="15" eb="16">
      <t xml:space="preserve">フクム </t>
    </rPh>
    <phoneticPr fontId="1"/>
  </si>
  <si>
    <t>情報リテラシーII (数理・DSを含む)</t>
    <rPh sb="0" eb="2">
      <t>ジョウホウ</t>
    </rPh>
    <rPh sb="11" eb="13">
      <t xml:space="preserve">スウリ </t>
    </rPh>
    <rPh sb="17" eb="18">
      <t xml:space="preserve">フクム </t>
    </rPh>
    <phoneticPr fontId="1"/>
  </si>
  <si>
    <t>教養教育科目
IV 未来社会を生きるための科目群</t>
    <rPh sb="0" eb="2">
      <t xml:space="preserve">キョウヨウ </t>
    </rPh>
    <rPh sb="2" eb="4">
      <t xml:space="preserve">キョウイク </t>
    </rPh>
    <rPh sb="4" eb="6">
      <t>カ_x0000__x0000__x0002_</t>
    </rPh>
    <rPh sb="10" eb="14">
      <t xml:space="preserve">_x0006__x0002__x0002__x000C__x0004__x0002__x0010_
</t>
    </rPh>
    <rPh sb="15" eb="16">
      <t>_x0004__x0018__x000F__x0001_</t>
    </rPh>
    <rPh sb="21" eb="23">
      <t xml:space="preserve">_x001C__x0015__x0002_ </t>
    </rPh>
    <rPh sb="23" eb="24">
      <t/>
    </rPh>
    <phoneticPr fontId="1"/>
  </si>
  <si>
    <t>○</t>
    <phoneticPr fontId="1"/>
  </si>
  <si>
    <t>黄色網掛けセルを</t>
    <rPh sb="0" eb="2">
      <t>キイロ</t>
    </rPh>
    <rPh sb="2" eb="4">
      <t>アミカ</t>
    </rPh>
    <phoneticPr fontId="1"/>
  </si>
  <si>
    <t>にすると、修得単位数が集計されます。</t>
    <rPh sb="5" eb="7">
      <t xml:space="preserve">シュウトク </t>
    </rPh>
    <rPh sb="7" eb="10">
      <t xml:space="preserve">タンイスウ </t>
    </rPh>
    <rPh sb="11" eb="13">
      <t xml:space="preserve">シュウケイ </t>
    </rPh>
    <phoneticPr fontId="1"/>
  </si>
  <si>
    <t>修得済</t>
    <rPh sb="0" eb="2">
      <t xml:space="preserve">シュウトク </t>
    </rPh>
    <rPh sb="2" eb="3">
      <t xml:space="preserve">スミ </t>
    </rPh>
    <phoneticPr fontId="1"/>
  </si>
  <si>
    <t>教職必要単位（中一種理科）</t>
    <rPh sb="0" eb="2">
      <t>キョウショク</t>
    </rPh>
    <rPh sb="2" eb="4">
      <t>ヒツヨウ</t>
    </rPh>
    <rPh sb="4" eb="6">
      <t>タンイ</t>
    </rPh>
    <rPh sb="7" eb="8">
      <t xml:space="preserve">ナカ </t>
    </rPh>
    <rPh sb="8" eb="10">
      <t xml:space="preserve">イッシュ </t>
    </rPh>
    <rPh sb="10" eb="12">
      <t xml:space="preserve">リカ </t>
    </rPh>
    <phoneticPr fontId="1"/>
  </si>
  <si>
    <t>教職必要単位（高一種理科）</t>
    <rPh sb="0" eb="2">
      <t>キョウショク</t>
    </rPh>
    <rPh sb="2" eb="4">
      <t>ヒツヨウ</t>
    </rPh>
    <rPh sb="4" eb="6">
      <t>タンイ</t>
    </rPh>
    <rPh sb="7" eb="8">
      <t xml:space="preserve">タカイ </t>
    </rPh>
    <rPh sb="8" eb="10">
      <t xml:space="preserve">イッシュ </t>
    </rPh>
    <rPh sb="10" eb="12">
      <t xml:space="preserve">リカ </t>
    </rPh>
    <phoneticPr fontId="1"/>
  </si>
  <si>
    <t>備考</t>
    <rPh sb="0" eb="2">
      <t xml:space="preserve">ビコウ </t>
    </rPh>
    <phoneticPr fontId="1"/>
  </si>
  <si>
    <t>※防災・地域安全コースの学生は4単位に満たなくてもよい</t>
    <rPh sb="1" eb="3">
      <t>ボウサイ</t>
    </rPh>
    <rPh sb="4" eb="6">
      <t>チイキ</t>
    </rPh>
    <rPh sb="6" eb="8">
      <t>アンゼン</t>
    </rPh>
    <rPh sb="12" eb="14">
      <t>ガクセイ</t>
    </rPh>
    <rPh sb="16" eb="18">
      <t>タンイ</t>
    </rPh>
    <rPh sb="19" eb="20">
      <t>ミ</t>
    </rPh>
    <phoneticPr fontId="1"/>
  </si>
  <si>
    <t>※防災・地域安全コースの学生は24単位に満たなくてもよい</t>
    <rPh sb="1" eb="3">
      <t>ボウサイ</t>
    </rPh>
    <rPh sb="4" eb="6">
      <t>チイキ</t>
    </rPh>
    <rPh sb="6" eb="8">
      <t>アンゼン</t>
    </rPh>
    <rPh sb="12" eb="14">
      <t>ガクセイ</t>
    </rPh>
    <rPh sb="17" eb="19">
      <t>タンイ</t>
    </rPh>
    <rPh sb="20" eb="21">
      <t>ミ</t>
    </rPh>
    <phoneticPr fontId="1"/>
  </si>
  <si>
    <t>※環境・自然再生コースの学生は４単位に満たなくてもよい</t>
    <rPh sb="1" eb="3">
      <t>カンキョウ</t>
    </rPh>
    <rPh sb="4" eb="6">
      <t>シゼン</t>
    </rPh>
    <rPh sb="6" eb="8">
      <t>サイセイ</t>
    </rPh>
    <rPh sb="12" eb="14">
      <t>ガクセイ</t>
    </rPh>
    <rPh sb="16" eb="18">
      <t>タンイ</t>
    </rPh>
    <rPh sb="19" eb="20">
      <t>ミ</t>
    </rPh>
    <phoneticPr fontId="1"/>
  </si>
  <si>
    <t>※環境・自然再生コースの学生は24単位に満たなくてもよい</t>
    <rPh sb="1" eb="3">
      <t>カンキョウ</t>
    </rPh>
    <rPh sb="4" eb="6">
      <t>シゼン</t>
    </rPh>
    <rPh sb="6" eb="8">
      <t>サイセイ</t>
    </rPh>
    <rPh sb="12" eb="14">
      <t>ガクセイ</t>
    </rPh>
    <rPh sb="17" eb="19">
      <t>タンイ</t>
    </rPh>
    <rPh sb="20" eb="21">
      <t>ミ</t>
    </rPh>
    <phoneticPr fontId="1"/>
  </si>
  <si>
    <t>情報演習A</t>
    <rPh sb="0" eb="2">
      <t xml:space="preserve">ジョウホウ </t>
    </rPh>
    <rPh sb="2" eb="4">
      <t xml:space="preserve">エンシュウ </t>
    </rPh>
    <phoneticPr fontId="1"/>
  </si>
  <si>
    <t>情報演習B</t>
    <rPh sb="0" eb="1">
      <t xml:space="preserve">ジョウホウ </t>
    </rPh>
    <rPh sb="2" eb="3">
      <t xml:space="preserve">エンシュウ </t>
    </rPh>
    <phoneticPr fontId="1"/>
  </si>
  <si>
    <t>情報演習C</t>
    <rPh sb="0" eb="2">
      <t xml:space="preserve">ジョウホウ </t>
    </rPh>
    <rPh sb="2" eb="4">
      <t xml:space="preserve">エンシュウ </t>
    </rPh>
    <phoneticPr fontId="1"/>
  </si>
  <si>
    <t>情報演習D</t>
    <rPh sb="0" eb="2">
      <t xml:space="preserve">ジョウホウ </t>
    </rPh>
    <rPh sb="2" eb="4">
      <t xml:space="preserve">エンシュウ </t>
    </rPh>
    <phoneticPr fontId="1"/>
  </si>
  <si>
    <t>サステナビリティ学概論</t>
    <rPh sb="8" eb="9">
      <t xml:space="preserve">ガク </t>
    </rPh>
    <rPh sb="9" eb="11">
      <t xml:space="preserve">ガイロｎ </t>
    </rPh>
    <phoneticPr fontId="1"/>
  </si>
  <si>
    <t>情報システム開発法</t>
    <rPh sb="0" eb="2">
      <t xml:space="preserve">ジョウホウ </t>
    </rPh>
    <rPh sb="6" eb="8">
      <t xml:space="preserve">カイハツ </t>
    </rPh>
    <rPh sb="8" eb="9">
      <t xml:space="preserve">ホウホウ </t>
    </rPh>
    <phoneticPr fontId="1"/>
  </si>
  <si>
    <t>環境情報学</t>
    <rPh sb="0" eb="1">
      <t xml:space="preserve">カンキョウ </t>
    </rPh>
    <rPh sb="2" eb="4">
      <t xml:space="preserve">ジョウホウ </t>
    </rPh>
    <rPh sb="4" eb="5">
      <t xml:space="preserve">ガク </t>
    </rPh>
    <phoneticPr fontId="1"/>
  </si>
  <si>
    <t>環境・自然再生論</t>
    <rPh sb="0" eb="2">
      <t xml:space="preserve">カンキョウ </t>
    </rPh>
    <rPh sb="3" eb="5">
      <t xml:space="preserve">シゼン </t>
    </rPh>
    <rPh sb="5" eb="7">
      <t xml:space="preserve">サイセイ </t>
    </rPh>
    <rPh sb="7" eb="8">
      <t xml:space="preserve">ロン </t>
    </rPh>
    <phoneticPr fontId="1"/>
  </si>
  <si>
    <t>環境保全の科学と技術</t>
    <rPh sb="0" eb="2">
      <t xml:space="preserve">カンキョウ </t>
    </rPh>
    <rPh sb="2" eb="4">
      <t xml:space="preserve">ホゼｎ </t>
    </rPh>
    <rPh sb="5" eb="7">
      <t xml:space="preserve">カガク </t>
    </rPh>
    <rPh sb="8" eb="10">
      <t xml:space="preserve">ギジュツ </t>
    </rPh>
    <phoneticPr fontId="1"/>
  </si>
  <si>
    <t>生物の分類と形態I</t>
    <rPh sb="0" eb="2">
      <t xml:space="preserve">セイブツ </t>
    </rPh>
    <rPh sb="3" eb="5">
      <t xml:space="preserve">ブンルイ </t>
    </rPh>
    <rPh sb="6" eb="8">
      <t xml:space="preserve">ケイタイ </t>
    </rPh>
    <phoneticPr fontId="1"/>
  </si>
  <si>
    <t>生物の分類と形態II</t>
    <rPh sb="0" eb="2">
      <t xml:space="preserve">セイブツ </t>
    </rPh>
    <rPh sb="2" eb="3">
      <t>ノ</t>
    </rPh>
    <rPh sb="3" eb="4">
      <t xml:space="preserve">ブンルイ </t>
    </rPh>
    <rPh sb="5" eb="6">
      <t>ト</t>
    </rPh>
    <rPh sb="6" eb="7">
      <t xml:space="preserve">ケイタイ </t>
    </rPh>
    <phoneticPr fontId="1"/>
  </si>
  <si>
    <t>教職必修（中・高）</t>
    <rPh sb="0" eb="2">
      <t>キョウショク</t>
    </rPh>
    <rPh sb="2" eb="4">
      <t>ヒッシュウ</t>
    </rPh>
    <rPh sb="5" eb="6">
      <t>チュウ</t>
    </rPh>
    <rPh sb="7" eb="8">
      <t xml:space="preserve">コウコウ </t>
    </rPh>
    <phoneticPr fontId="1"/>
  </si>
  <si>
    <t>自由選択</t>
    <rPh sb="0" eb="2">
      <t xml:space="preserve">ジユウ </t>
    </rPh>
    <rPh sb="2" eb="4">
      <t xml:space="preserve">センタク </t>
    </rPh>
    <phoneticPr fontId="1"/>
  </si>
  <si>
    <t>上記科目区分の余剰単位</t>
    <rPh sb="0" eb="2">
      <t xml:space="preserve">ジョウキ </t>
    </rPh>
    <rPh sb="2" eb="4">
      <t xml:space="preserve">カモク </t>
    </rPh>
    <rPh sb="4" eb="6">
      <t xml:space="preserve">クブｎ </t>
    </rPh>
    <rPh sb="7" eb="9">
      <t xml:space="preserve">ヨジョウ </t>
    </rPh>
    <rPh sb="9" eb="11">
      <t xml:space="preserve">タンイ </t>
    </rPh>
    <phoneticPr fontId="1"/>
  </si>
  <si>
    <t>教職科目（理科教育法I〜IV）</t>
    <rPh sb="0" eb="2">
      <t xml:space="preserve">キョウショク </t>
    </rPh>
    <rPh sb="2" eb="4">
      <t xml:space="preserve">カモク </t>
    </rPh>
    <rPh sb="5" eb="7">
      <t xml:space="preserve">リカ </t>
    </rPh>
    <rPh sb="7" eb="9">
      <t xml:space="preserve">キョウイク </t>
    </rPh>
    <rPh sb="9" eb="10">
      <t xml:space="preserve">ホウ </t>
    </rPh>
    <phoneticPr fontId="1"/>
  </si>
  <si>
    <t>他学部他学科科目</t>
    <rPh sb="0" eb="3">
      <t xml:space="preserve">タガクブ </t>
    </rPh>
    <rPh sb="3" eb="6">
      <t xml:space="preserve">タガッカ </t>
    </rPh>
    <rPh sb="6" eb="8">
      <t xml:space="preserve">カモク </t>
    </rPh>
    <phoneticPr fontId="1"/>
  </si>
  <si>
    <t>他学部他学科科目（履修した科目について、黄色のセルに科目名、単位数、修得済チェックを自身で記載すること）</t>
    <rPh sb="0" eb="1">
      <t xml:space="preserve">タガクブ </t>
    </rPh>
    <rPh sb="3" eb="6">
      <t xml:space="preserve">タガッカ </t>
    </rPh>
    <rPh sb="6" eb="8">
      <t xml:space="preserve">カモク </t>
    </rPh>
    <rPh sb="9" eb="11">
      <t xml:space="preserve">リシュウシタ </t>
    </rPh>
    <rPh sb="13" eb="15">
      <t xml:space="preserve">カモク </t>
    </rPh>
    <rPh sb="20" eb="22">
      <t xml:space="preserve">キイロ </t>
    </rPh>
    <rPh sb="26" eb="29">
      <t xml:space="preserve">カモクメイ </t>
    </rPh>
    <rPh sb="30" eb="32">
      <t xml:space="preserve">タンイ </t>
    </rPh>
    <rPh sb="32" eb="33">
      <t xml:space="preserve">スウ </t>
    </rPh>
    <rPh sb="34" eb="36">
      <t xml:space="preserve">シュウトク </t>
    </rPh>
    <rPh sb="36" eb="37">
      <t xml:space="preserve">スミ </t>
    </rPh>
    <rPh sb="42" eb="44">
      <t xml:space="preserve">ジシン </t>
    </rPh>
    <rPh sb="45" eb="47">
      <t xml:space="preserve">キサイ </t>
    </rPh>
    <phoneticPr fontId="1"/>
  </si>
  <si>
    <t>他学部他学科目</t>
    <rPh sb="0" eb="3">
      <t xml:space="preserve">タガクブ </t>
    </rPh>
    <rPh sb="3" eb="5">
      <t xml:space="preserve">タガッカイ </t>
    </rPh>
    <rPh sb="5" eb="7">
      <t xml:space="preserve">カモク </t>
    </rPh>
    <phoneticPr fontId="1"/>
  </si>
  <si>
    <t>選択必修</t>
    <rPh sb="0" eb="1">
      <t xml:space="preserve">センタク </t>
    </rPh>
    <rPh sb="2" eb="4">
      <t xml:space="preserve">ヒッシュウ </t>
    </rPh>
    <phoneticPr fontId="1"/>
  </si>
  <si>
    <t>教職選択必修（高）</t>
    <rPh sb="0" eb="2">
      <t>キョウショク</t>
    </rPh>
    <rPh sb="2" eb="4">
      <t xml:space="preserve">センタク </t>
    </rPh>
    <rPh sb="4" eb="6">
      <t>ヒッシュウ</t>
    </rPh>
    <rPh sb="7" eb="8">
      <t>コウ</t>
    </rPh>
    <phoneticPr fontId="1"/>
  </si>
  <si>
    <t>教職必修（中）・教職選択必修（高）</t>
    <rPh sb="0" eb="2">
      <t>キョウショク</t>
    </rPh>
    <rPh sb="2" eb="4">
      <t>ヒッシュウ</t>
    </rPh>
    <rPh sb="5" eb="6">
      <t>チュウ</t>
    </rPh>
    <rPh sb="8" eb="10">
      <t xml:space="preserve">キョウショク </t>
    </rPh>
    <rPh sb="10" eb="12">
      <t xml:space="preserve">センタク </t>
    </rPh>
    <rPh sb="12" eb="14">
      <t xml:space="preserve">ヒッシュウ </t>
    </rPh>
    <rPh sb="15" eb="16">
      <t xml:space="preserve">コウコウ </t>
    </rPh>
    <phoneticPr fontId="1"/>
  </si>
  <si>
    <t>・必ず自身の入学年度に合ったシートを使用して下さい。</t>
    <rPh sb="1" eb="2">
      <t xml:space="preserve">カナラズ </t>
    </rPh>
    <rPh sb="3" eb="5">
      <t>ジシン</t>
    </rPh>
    <rPh sb="6" eb="8">
      <t>ニュウガク</t>
    </rPh>
    <rPh sb="8" eb="10">
      <t>ネンド</t>
    </rPh>
    <rPh sb="11" eb="12">
      <t>ア</t>
    </rPh>
    <rPh sb="18" eb="20">
      <t xml:space="preserve">シヨウ </t>
    </rPh>
    <rPh sb="22" eb="23">
      <t>クダサイ カクコウギシュウトクタンイスウキイロアミカニュウリョクヒダリウエヒョウソツギョウヨウケンタイオウカタチタンイスウゴウケイヒョウジ</t>
    </rPh>
    <phoneticPr fontId="1"/>
  </si>
  <si>
    <t>・他学部他学科科目を履修し単位を修得した場合は、シート下部の記入欄に自身で記入して下さい。</t>
    <rPh sb="1" eb="4">
      <t xml:space="preserve">タガクブ </t>
    </rPh>
    <rPh sb="4" eb="7">
      <t xml:space="preserve">タガッカ </t>
    </rPh>
    <rPh sb="7" eb="9">
      <t xml:space="preserve">カモク </t>
    </rPh>
    <rPh sb="10" eb="12">
      <t xml:space="preserve">リシュウシ </t>
    </rPh>
    <rPh sb="13" eb="15">
      <t xml:space="preserve">タンイ </t>
    </rPh>
    <rPh sb="16" eb="18">
      <t xml:space="preserve">シュウトク </t>
    </rPh>
    <rPh sb="20" eb="22">
      <t xml:space="preserve">バアイ </t>
    </rPh>
    <rPh sb="27" eb="29">
      <t xml:space="preserve">カブ </t>
    </rPh>
    <rPh sb="30" eb="33">
      <t xml:space="preserve">キニュウラン </t>
    </rPh>
    <rPh sb="34" eb="36">
      <t xml:space="preserve">ジシン </t>
    </rPh>
    <rPh sb="37" eb="39">
      <t xml:space="preserve">キニュウ </t>
    </rPh>
    <rPh sb="41" eb="42">
      <t xml:space="preserve">クダサイ </t>
    </rPh>
    <phoneticPr fontId="1"/>
  </si>
  <si>
    <t>中等教育実習AまたはBから選択</t>
    <rPh sb="0" eb="4">
      <t xml:space="preserve">チュウトウキョウイク </t>
    </rPh>
    <rPh sb="4" eb="6">
      <t xml:space="preserve">ジッシュウ </t>
    </rPh>
    <rPh sb="13" eb="15">
      <t xml:space="preserve">センタク </t>
    </rPh>
    <phoneticPr fontId="1"/>
  </si>
  <si>
    <t>・単位修得済みの講義について、黄色網掛けの修得済欄に○を入力することで、シート上部の表に卒業要件に修得済み単位数合計が集計されます。</t>
    <rPh sb="1" eb="3">
      <t xml:space="preserve">タンイ </t>
    </rPh>
    <rPh sb="3" eb="5">
      <t xml:space="preserve">シュウトク </t>
    </rPh>
    <rPh sb="5" eb="6">
      <t xml:space="preserve">スミ </t>
    </rPh>
    <rPh sb="8" eb="10">
      <t xml:space="preserve">コウギ </t>
    </rPh>
    <rPh sb="15" eb="17">
      <t xml:space="preserve">キイロ </t>
    </rPh>
    <rPh sb="17" eb="19">
      <t xml:space="preserve">アミカケ </t>
    </rPh>
    <rPh sb="21" eb="23">
      <t xml:space="preserve">シュウトク </t>
    </rPh>
    <rPh sb="23" eb="24">
      <t xml:space="preserve">スミ </t>
    </rPh>
    <rPh sb="24" eb="25">
      <t xml:space="preserve">ラン </t>
    </rPh>
    <rPh sb="28" eb="30">
      <t xml:space="preserve">ニュウリョク </t>
    </rPh>
    <rPh sb="40" eb="41">
      <t xml:space="preserve">ブ </t>
    </rPh>
    <rPh sb="49" eb="51">
      <t xml:space="preserve">シュウトク </t>
    </rPh>
    <rPh sb="51" eb="52">
      <t xml:space="preserve">スミ </t>
    </rPh>
    <rPh sb="59" eb="61">
      <t xml:space="preserve">シュウケイ </t>
    </rPh>
    <phoneticPr fontId="1"/>
  </si>
  <si>
    <t>教養教育科目</t>
    <rPh sb="0" eb="2">
      <t xml:space="preserve">キョウヨウ </t>
    </rPh>
    <rPh sb="2" eb="4">
      <t xml:space="preserve">キョウイク </t>
    </rPh>
    <rPh sb="4" eb="6">
      <t>カモク</t>
    </rPh>
    <phoneticPr fontId="1"/>
  </si>
  <si>
    <t>2025年3月18日　第0版</t>
    <rPh sb="4" eb="5">
      <t>ネン</t>
    </rPh>
    <rPh sb="6" eb="7">
      <t>ツキ</t>
    </rPh>
    <rPh sb="9" eb="10">
      <t>ヒ</t>
    </rPh>
    <rPh sb="11" eb="12">
      <t>ダイ</t>
    </rPh>
    <rPh sb="13" eb="14">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</si>
</sst>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s>
  <cellStyleXfs count="1">
    <xf numFmtId="0" fontId="0" fillId="0" borderId="0"/>
  </cellStyleXfs>
  <cellXfs count="111">
    <xf numFmtId="0" fontId="0" fillId="0" borderId="0" xfId="0"/>
    <xf numFmtId="0" fontId="2" fillId="0" borderId="0" xfId="0" applyFont="1"/>
    <xf numFmtId="0" fontId="0" fillId="2" borderId="1" xfId="0" applyFill="1" applyBorder="1" applyProtection="1">
      <protection locked="0"/>
    </xf>
    <xf numFmtId="0" fontId="0" fillId="2" borderId="1" xfId="0" applyFill="1" applyBorder="1" applyAlignment="1" applyProtection="1">
      <alignment horizontal="center"/>
      <protection locked="0"/>
    </xf>
    <xf numFmtId="0" fontId="3" fillId="0" borderId="0" xfId="0" applyFont="1"/>
    <xf numFmtId="0" fontId="2" fillId="5" borderId="17" xfId="0" applyFont="1" applyFill="1" applyBorder="1"/>
    <xf numFmtId="0" fontId="2" fillId="5" borderId="19" xfId="0" applyFont="1" applyFill="1" applyBorder="1" applyAlignment="1">
      <alignment horizontal="center" vertical="center"/>
    </xf>
    <xf numFmtId="0" fontId="2" fillId="3" borderId="19" xfId="0" applyFont="1" applyFill="1" applyBorder="1" applyAlignment="1">
      <alignment horizontal="center" vertical="center"/>
    </xf>
    <xf numFmtId="0" fontId="2" fillId="4" borderId="19" xfId="0" applyFont="1" applyFill="1" applyBorder="1" applyAlignment="1">
      <alignment horizontal="center" vertical="center"/>
    </xf>
    <xf numFmtId="0" fontId="2" fillId="5" borderId="19" xfId="0" applyFont="1" applyFill="1" applyBorder="1"/>
    <xf numFmtId="0" fontId="2" fillId="5" borderId="1" xfId="0" applyFont="1" applyFill="1" applyBorder="1"/>
    <xf numFmtId="0" fontId="2" fillId="3" borderId="17" xfId="0" applyFont="1" applyFill="1" applyBorder="1" applyAlignment="1">
      <alignment horizontal="center" vertical="center"/>
    </xf>
    <xf numFmtId="0" fontId="5" fillId="0" borderId="0" xfId="0" applyFont="1"/>
    <xf numFmtId="0" fontId="2" fillId="4" borderId="29" xfId="0" applyFont="1" applyFill="1" applyBorder="1" applyAlignment="1">
      <alignment horizontal="center" vertical="center"/>
    </xf>
    <xf numFmtId="0" fontId="2" fillId="5" borderId="2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2" fillId="4" borderId="24"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2" fillId="5" borderId="24" xfId="0" applyFont="1" applyFill="1" applyBorder="1"/>
    <xf numFmtId="0" fontId="2" fillId="5" borderId="33" xfId="0" applyFont="1" applyFill="1" applyBorder="1" applyAlignment="1">
      <alignment horizontal="center" vertical="center"/>
    </xf>
    <xf numFmtId="0" fontId="2" fillId="3" borderId="19" xfId="0" applyFont="1" applyFill="1" applyBorder="1" applyAlignment="1">
      <alignment horizontal="center"/>
    </xf>
    <xf numFmtId="0" fontId="2" fillId="3" borderId="17" xfId="0" applyFont="1" applyFill="1" applyBorder="1" applyAlignment="1">
      <alignment horizontal="center"/>
    </xf>
    <xf numFmtId="0" fontId="2" fillId="4" borderId="2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5" borderId="22" xfId="0" applyFont="1" applyFill="1" applyBorder="1" applyAlignment="1">
      <alignment horizontal="center"/>
    </xf>
    <xf numFmtId="0" fontId="2" fillId="5" borderId="33" xfId="0" applyFont="1" applyFill="1" applyBorder="1"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applyAlignment="1">
      <alignment horizontal="left"/>
    </xf>
    <xf numFmtId="0" fontId="2" fillId="5" borderId="1" xfId="0" applyFont="1" applyFill="1" applyBorder="1" applyAlignment="1">
      <alignment horizontal="center"/>
    </xf>
    <xf numFmtId="0" fontId="0" fillId="0" borderId="1" xfId="0" applyBorder="1"/>
    <xf numFmtId="0" fontId="0" fillId="0" borderId="1" xfId="0" applyBorder="1" applyAlignment="1">
      <alignment horizontal="center"/>
    </xf>
    <xf numFmtId="0" fontId="4" fillId="0" borderId="1" xfId="0" applyFont="1" applyBorder="1"/>
    <xf numFmtId="0" fontId="0" fillId="0" borderId="10" xfId="0" applyBorder="1" applyAlignment="1">
      <alignment horizontal="center" vertical="top"/>
    </xf>
    <xf numFmtId="0" fontId="4" fillId="0" borderId="0" xfId="0" applyFont="1"/>
    <xf numFmtId="0" fontId="2" fillId="0" borderId="0" xfId="0" applyFont="1" applyAlignment="1">
      <alignment horizontal="left" vertical="top"/>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5" borderId="25" xfId="0" applyFont="1" applyFill="1" applyBorder="1" applyAlignment="1">
      <alignment horizontal="center"/>
    </xf>
    <xf numFmtId="0" fontId="2" fillId="5" borderId="30" xfId="0" applyFont="1" applyFill="1" applyBorder="1" applyAlignment="1">
      <alignment horizont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2" xfId="0" applyFont="1" applyFill="1" applyBorder="1" applyAlignment="1">
      <alignment horizontal="left" vertical="top"/>
    </xf>
    <xf numFmtId="0" fontId="2" fillId="5" borderId="23" xfId="0" applyFont="1" applyFill="1" applyBorder="1" applyAlignment="1">
      <alignment horizontal="left" vertical="top"/>
    </xf>
    <xf numFmtId="0" fontId="2" fillId="5" borderId="16" xfId="0" applyFont="1" applyFill="1" applyBorder="1" applyAlignment="1">
      <alignment horizontal="left" vertical="top"/>
    </xf>
    <xf numFmtId="0" fontId="2" fillId="5" borderId="20" xfId="0" applyFont="1" applyFill="1" applyBorder="1" applyAlignment="1">
      <alignment horizontal="left" vertical="top"/>
    </xf>
    <xf numFmtId="0" fontId="2" fillId="5" borderId="18" xfId="0" applyFont="1" applyFill="1" applyBorder="1" applyAlignment="1">
      <alignment horizontal="left" vertical="top"/>
    </xf>
    <xf numFmtId="0" fontId="2" fillId="5" borderId="3" xfId="0" applyFont="1" applyFill="1" applyBorder="1" applyAlignment="1">
      <alignment horizontal="left" vertical="top"/>
    </xf>
    <xf numFmtId="0" fontId="2" fillId="5" borderId="5" xfId="0" applyFont="1" applyFill="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5" borderId="31"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32"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3" borderId="17" xfId="0" applyFont="1" applyFill="1" applyBorder="1" applyAlignment="1">
      <alignment horizontal="center" vertical="center"/>
    </xf>
    <xf numFmtId="0" fontId="2" fillId="4" borderId="17" xfId="0" applyFont="1" applyFill="1" applyBorder="1" applyAlignment="1">
      <alignment horizontal="center" vertical="center"/>
    </xf>
    <xf numFmtId="0" fontId="2" fillId="5" borderId="19" xfId="0" applyFont="1" applyFill="1" applyBorder="1" applyAlignment="1">
      <alignment horizontal="left" vertical="top" wrapText="1"/>
    </xf>
    <xf numFmtId="0" fontId="2" fillId="5" borderId="17" xfId="0" applyFont="1" applyFill="1" applyBorder="1" applyAlignment="1">
      <alignment horizontal="center" vertical="center"/>
    </xf>
    <xf numFmtId="0" fontId="2" fillId="5" borderId="2" xfId="0" applyFont="1" applyFill="1" applyBorder="1" applyAlignment="1">
      <alignment horizontal="left"/>
    </xf>
    <xf numFmtId="0" fontId="2" fillId="5" borderId="21" xfId="0" applyFont="1" applyFill="1" applyBorder="1" applyAlignment="1">
      <alignment horizontal="left"/>
    </xf>
    <xf numFmtId="0" fontId="2" fillId="5" borderId="25"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31" xfId="0" applyFont="1" applyFill="1" applyBorder="1" applyAlignment="1">
      <alignment horizontal="left" vertical="top"/>
    </xf>
    <xf numFmtId="0" fontId="2" fillId="5" borderId="6" xfId="0" applyFont="1" applyFill="1" applyBorder="1" applyAlignment="1">
      <alignment horizontal="left" vertical="top"/>
    </xf>
    <xf numFmtId="0" fontId="2" fillId="5" borderId="34" xfId="0" applyFont="1" applyFill="1" applyBorder="1" applyAlignment="1">
      <alignment horizontal="left" vertical="top"/>
    </xf>
    <xf numFmtId="0" fontId="2" fillId="5" borderId="12" xfId="0" applyFont="1" applyFill="1" applyBorder="1" applyAlignment="1">
      <alignment horizontal="left" vertical="top"/>
    </xf>
    <xf numFmtId="0" fontId="2" fillId="5" borderId="32" xfId="0" applyFont="1" applyFill="1" applyBorder="1" applyAlignment="1">
      <alignment horizontal="left" vertical="top"/>
    </xf>
    <xf numFmtId="0" fontId="2" fillId="5" borderId="9" xfId="0" applyFont="1" applyFill="1" applyBorder="1" applyAlignment="1">
      <alignment horizontal="left" vertical="top"/>
    </xf>
    <xf numFmtId="0" fontId="2" fillId="3" borderId="3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6" xfId="0" applyFont="1" applyFill="1" applyBorder="1" applyAlignment="1">
      <alignment horizont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5" borderId="19" xfId="0" applyFont="1" applyFill="1" applyBorder="1" applyAlignment="1">
      <alignment horizontal="left" vertical="top"/>
    </xf>
    <xf numFmtId="0" fontId="2" fillId="5" borderId="1" xfId="0" applyFont="1" applyFill="1" applyBorder="1" applyAlignment="1">
      <alignment horizontal="left" vertical="top"/>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1" xfId="0" applyFont="1" applyFill="1" applyBorder="1" applyAlignment="1">
      <alignment horizontal="center" vertical="center"/>
    </xf>
    <xf numFmtId="0" fontId="2" fillId="4" borderId="35"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2" fillId="4" borderId="22" xfId="0" applyFont="1" applyFill="1" applyBorder="1" applyAlignment="1">
      <alignment horizontal="center"/>
    </xf>
    <xf numFmtId="0" fontId="2" fillId="4" borderId="24" xfId="0" applyFont="1" applyFill="1" applyBorder="1" applyAlignment="1">
      <alignment horizont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cellXfs>
  <cellStyles count="1">
    <cellStyle name="標準" xfId="0" builtinId="0"/>
  </cellStyles>
  <dxfs count="5">
    <dxf>
      <font>
        <strike val="0"/>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160" zoomScaleNormal="160" workbookViewId="0">
      <selection activeCell="A7" sqref="A7"/>
    </sheetView>
  </sheetViews>
  <sheetFormatPr baseColWidth="10" defaultColWidth="8.83203125" defaultRowHeight="18"/>
  <sheetData>
    <row r="1" spans="1:1">
      <c r="A1" s="1" t="s">
        <v>125</v>
      </c>
    </row>
    <row r="2" spans="1:1">
      <c r="A2" t="s">
        <v>159</v>
      </c>
    </row>
    <row r="3" spans="1:1">
      <c r="A3" t="s">
        <v>120</v>
      </c>
    </row>
    <row r="4" spans="1:1">
      <c r="A4" t="s">
        <v>241</v>
      </c>
    </row>
    <row r="5" spans="1:1">
      <c r="A5" t="s">
        <v>244</v>
      </c>
    </row>
    <row r="6" spans="1:1">
      <c r="A6" t="s">
        <v>242</v>
      </c>
    </row>
    <row r="7" spans="1:1">
      <c r="A7" t="s">
        <v>123</v>
      </c>
    </row>
    <row r="8" spans="1:1">
      <c r="A8" s="37" t="s">
        <v>126</v>
      </c>
    </row>
    <row r="9" spans="1:1">
      <c r="A9" t="s">
        <v>121</v>
      </c>
    </row>
    <row r="10" spans="1:1">
      <c r="A10" t="s">
        <v>160</v>
      </c>
    </row>
    <row r="12" spans="1:1">
      <c r="A12" t="s">
        <v>122</v>
      </c>
    </row>
    <row r="13" spans="1:1">
      <c r="A13" t="s">
        <v>157</v>
      </c>
    </row>
  </sheetData>
  <sheetProtection algorithmName="SHA-512" hashValue="6TquMzI5NdoAVgS8vONbIunKfxB8ZK9UDe16R99IeAayE5NyyWfdDNHHv6gNwHdg+dEXS/utL01qsXAXBHwniw==" saltValue="WUuJt0tmL3pPwDej6Up12Q==" spinCount="100000" sheet="1" objects="1" scenarios="1"/>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2"/>
  <sheetViews>
    <sheetView tabSelected="1" zoomScale="140" zoomScaleNormal="140" zoomScaleSheetLayoutView="100" workbookViewId="0">
      <selection activeCell="A2" sqref="A2"/>
    </sheetView>
  </sheetViews>
  <sheetFormatPr baseColWidth="10" defaultColWidth="8.83203125" defaultRowHeight="18"/>
  <cols>
    <col min="2" max="2" width="13.33203125" customWidth="1"/>
    <col min="3" max="3" width="32.6640625" customWidth="1"/>
    <col min="5" max="5" width="8.33203125" customWidth="1"/>
    <col min="6" max="6" width="10.1640625" customWidth="1"/>
    <col min="7" max="7" width="17" customWidth="1"/>
    <col min="8" max="8" width="9.5" customWidth="1"/>
    <col min="9" max="9" width="13.6640625" customWidth="1"/>
    <col min="10" max="10" width="10.33203125" bestFit="1" customWidth="1"/>
    <col min="11" max="11" width="46.1640625" bestFit="1" customWidth="1"/>
  </cols>
  <sheetData>
    <row r="1" spans="1:11">
      <c r="A1" t="s">
        <v>246</v>
      </c>
    </row>
    <row r="2" spans="1:11" ht="24">
      <c r="B2" s="4" t="s">
        <v>124</v>
      </c>
    </row>
    <row r="3" spans="1:11" ht="24">
      <c r="B3" s="4"/>
    </row>
    <row r="4" spans="1:11" ht="19" thickBot="1">
      <c r="B4" s="1" t="s">
        <v>158</v>
      </c>
    </row>
    <row r="5" spans="1:11">
      <c r="B5" s="86" t="s">
        <v>116</v>
      </c>
      <c r="C5" s="87"/>
      <c r="D5" s="88"/>
      <c r="E5" s="48" t="s">
        <v>115</v>
      </c>
      <c r="F5" s="89"/>
      <c r="G5" s="90" t="s">
        <v>105</v>
      </c>
      <c r="H5" s="91"/>
      <c r="I5" s="92" t="s">
        <v>119</v>
      </c>
      <c r="J5" s="93"/>
    </row>
    <row r="6" spans="1:11" ht="18" customHeight="1">
      <c r="B6" s="56" t="s">
        <v>245</v>
      </c>
      <c r="C6" s="59"/>
      <c r="D6" s="5" t="s">
        <v>109</v>
      </c>
      <c r="E6" s="6">
        <v>9</v>
      </c>
      <c r="F6" s="105">
        <v>19</v>
      </c>
      <c r="G6" s="7">
        <f>SUM(F77,F86,F97,F104:F105,F108:F109)</f>
        <v>0</v>
      </c>
      <c r="H6" s="39">
        <f>MIN(SUM(G6:G8), 19)</f>
        <v>0</v>
      </c>
      <c r="I6" s="8">
        <f>MAX(E6-G6, 0)</f>
        <v>9</v>
      </c>
      <c r="J6" s="96">
        <f>MAX(F6-H6,0)</f>
        <v>19</v>
      </c>
    </row>
    <row r="7" spans="1:11">
      <c r="B7" s="58"/>
      <c r="C7" s="60"/>
      <c r="D7" s="5" t="s">
        <v>110</v>
      </c>
      <c r="E7" s="6">
        <v>10</v>
      </c>
      <c r="F7" s="106"/>
      <c r="G7" s="7">
        <f>SUM(F52:F76,F78:F85,F87:F96,F98:F103,F106:F107,F110:F121)</f>
        <v>0</v>
      </c>
      <c r="H7" s="40"/>
      <c r="I7" s="8">
        <f t="shared" ref="I7:I14" si="0">MAX(E7-G7, 0)</f>
        <v>10</v>
      </c>
      <c r="J7" s="97"/>
    </row>
    <row r="8" spans="1:11">
      <c r="B8" s="9" t="s">
        <v>37</v>
      </c>
      <c r="C8" s="10"/>
      <c r="D8" s="5" t="s">
        <v>110</v>
      </c>
      <c r="E8" s="102">
        <v>6</v>
      </c>
      <c r="F8" s="103"/>
      <c r="G8" s="7">
        <f>SUM(F122:F128)</f>
        <v>0</v>
      </c>
      <c r="H8" s="11">
        <f>MIN(G8,6)</f>
        <v>0</v>
      </c>
      <c r="I8" s="100">
        <f t="shared" si="0"/>
        <v>6</v>
      </c>
      <c r="J8" s="101"/>
    </row>
    <row r="9" spans="1:11">
      <c r="B9" s="56" t="s">
        <v>111</v>
      </c>
      <c r="C9" s="59" t="s">
        <v>112</v>
      </c>
      <c r="D9" s="5" t="s">
        <v>109</v>
      </c>
      <c r="E9" s="6">
        <v>8</v>
      </c>
      <c r="F9" s="73">
        <v>70</v>
      </c>
      <c r="G9" s="7">
        <f>SUM(F129,F133,F135,F139)</f>
        <v>0</v>
      </c>
      <c r="H9" s="70">
        <f>MIN(SUM(G9:G14),70)</f>
        <v>0</v>
      </c>
      <c r="I9" s="8">
        <f t="shared" si="0"/>
        <v>8</v>
      </c>
      <c r="J9" s="71">
        <f>MAX(F9-H9,0)</f>
        <v>70</v>
      </c>
    </row>
    <row r="10" spans="1:11">
      <c r="B10" s="57"/>
      <c r="C10" s="60"/>
      <c r="D10" s="5" t="s">
        <v>110</v>
      </c>
      <c r="E10" s="6">
        <v>8</v>
      </c>
      <c r="F10" s="73"/>
      <c r="G10" s="7">
        <f>SUM(F130:F132,F134,F136:F138,F140:F141)</f>
        <v>0</v>
      </c>
      <c r="H10" s="70"/>
      <c r="I10" s="8">
        <f t="shared" si="0"/>
        <v>8</v>
      </c>
      <c r="J10" s="71"/>
    </row>
    <row r="11" spans="1:11">
      <c r="B11" s="57"/>
      <c r="C11" s="59" t="s">
        <v>113</v>
      </c>
      <c r="D11" s="5" t="s">
        <v>109</v>
      </c>
      <c r="E11" s="6">
        <v>4</v>
      </c>
      <c r="F11" s="73"/>
      <c r="G11" s="7">
        <f>F145+F146</f>
        <v>0</v>
      </c>
      <c r="H11" s="70"/>
      <c r="I11" s="8">
        <f t="shared" si="0"/>
        <v>4</v>
      </c>
      <c r="J11" s="71"/>
      <c r="K11" s="12" t="s">
        <v>216</v>
      </c>
    </row>
    <row r="12" spans="1:11">
      <c r="B12" s="57"/>
      <c r="C12" s="60"/>
      <c r="D12" s="5" t="s">
        <v>110</v>
      </c>
      <c r="E12" s="6">
        <v>24</v>
      </c>
      <c r="F12" s="73"/>
      <c r="G12" s="7">
        <f>SUM(F142:F144,F147:F172)</f>
        <v>0</v>
      </c>
      <c r="H12" s="70"/>
      <c r="I12" s="8">
        <f t="shared" si="0"/>
        <v>24</v>
      </c>
      <c r="J12" s="71"/>
      <c r="K12" s="12" t="s">
        <v>217</v>
      </c>
    </row>
    <row r="13" spans="1:11">
      <c r="B13" s="57"/>
      <c r="C13" s="59" t="s">
        <v>114</v>
      </c>
      <c r="D13" s="5" t="s">
        <v>109</v>
      </c>
      <c r="E13" s="6">
        <v>4</v>
      </c>
      <c r="F13" s="73"/>
      <c r="G13" s="7">
        <f>F174+F187</f>
        <v>0</v>
      </c>
      <c r="H13" s="70"/>
      <c r="I13" s="8">
        <f t="shared" si="0"/>
        <v>4</v>
      </c>
      <c r="J13" s="71"/>
      <c r="K13" s="12" t="s">
        <v>218</v>
      </c>
    </row>
    <row r="14" spans="1:11">
      <c r="B14" s="58"/>
      <c r="C14" s="60"/>
      <c r="D14" s="5" t="s">
        <v>110</v>
      </c>
      <c r="E14" s="6">
        <v>24</v>
      </c>
      <c r="F14" s="73"/>
      <c r="G14" s="7">
        <f>SUM(F173,F175:F186,F188:F193)</f>
        <v>0</v>
      </c>
      <c r="H14" s="70"/>
      <c r="I14" s="8">
        <f t="shared" si="0"/>
        <v>24</v>
      </c>
      <c r="J14" s="71"/>
      <c r="K14" s="12" t="s">
        <v>219</v>
      </c>
    </row>
    <row r="15" spans="1:11">
      <c r="B15" s="9" t="s">
        <v>99</v>
      </c>
      <c r="C15" s="10"/>
      <c r="D15" s="5" t="s">
        <v>109</v>
      </c>
      <c r="E15" s="102">
        <v>8</v>
      </c>
      <c r="F15" s="103"/>
      <c r="G15" s="7">
        <f>SUM(F194:F197)</f>
        <v>0</v>
      </c>
      <c r="H15" s="11">
        <f>G15</f>
        <v>0</v>
      </c>
      <c r="I15" s="100">
        <f>MAX(E15-G15, 0)</f>
        <v>8</v>
      </c>
      <c r="J15" s="101"/>
    </row>
    <row r="16" spans="1:11">
      <c r="B16" s="72" t="s">
        <v>232</v>
      </c>
      <c r="C16" s="74" t="s">
        <v>233</v>
      </c>
      <c r="D16" s="75"/>
      <c r="E16" s="6">
        <v>0</v>
      </c>
      <c r="F16" s="73">
        <v>21</v>
      </c>
      <c r="G16" s="7">
        <f>MAX((G7-10),0)+MAX((G8-6),0)+MAX((SUM(G9:G14)-70), 0)</f>
        <v>0</v>
      </c>
      <c r="H16" s="70">
        <f>SUM(G16:G18)</f>
        <v>0</v>
      </c>
      <c r="I16" s="13">
        <v>0</v>
      </c>
      <c r="J16" s="71">
        <f>MAX(F16-H16, 0)</f>
        <v>21</v>
      </c>
    </row>
    <row r="17" spans="2:10">
      <c r="B17" s="72"/>
      <c r="C17" s="74" t="s">
        <v>234</v>
      </c>
      <c r="D17" s="75"/>
      <c r="E17" s="6">
        <v>0</v>
      </c>
      <c r="F17" s="73"/>
      <c r="G17" s="7">
        <f>SUM(F207:F210)</f>
        <v>0</v>
      </c>
      <c r="H17" s="70"/>
      <c r="I17" s="13">
        <v>0</v>
      </c>
      <c r="J17" s="71"/>
    </row>
    <row r="18" spans="2:10">
      <c r="B18" s="72"/>
      <c r="C18" s="74" t="s">
        <v>235</v>
      </c>
      <c r="D18" s="75"/>
      <c r="E18" s="6">
        <v>0</v>
      </c>
      <c r="F18" s="73"/>
      <c r="G18" s="7">
        <f>MIN(SUM(F223:F232),10)</f>
        <v>0</v>
      </c>
      <c r="H18" s="70"/>
      <c r="I18" s="13">
        <v>0</v>
      </c>
      <c r="J18" s="71"/>
    </row>
    <row r="19" spans="2:10" ht="19" thickBot="1">
      <c r="B19" s="67" t="s">
        <v>118</v>
      </c>
      <c r="C19" s="68"/>
      <c r="D19" s="69"/>
      <c r="E19" s="67">
        <v>124</v>
      </c>
      <c r="F19" s="69"/>
      <c r="G19" s="109">
        <f>SUM(G6:G15,G17,G18)</f>
        <v>0</v>
      </c>
      <c r="H19" s="110"/>
      <c r="I19" s="107">
        <f>MAX(E19-G19, 0)</f>
        <v>124</v>
      </c>
      <c r="J19" s="108"/>
    </row>
    <row r="20" spans="2:10">
      <c r="E20" s="18"/>
      <c r="F20" s="19"/>
      <c r="G20" s="19"/>
      <c r="H20" s="19"/>
    </row>
    <row r="22" spans="2:10">
      <c r="E22" s="18"/>
      <c r="F22" s="19"/>
      <c r="G22" s="19"/>
      <c r="H22" s="19"/>
    </row>
    <row r="24" spans="2:10" ht="19" thickBot="1">
      <c r="B24" s="1" t="s">
        <v>213</v>
      </c>
    </row>
    <row r="25" spans="2:10">
      <c r="B25" s="76" t="s">
        <v>116</v>
      </c>
      <c r="C25" s="77"/>
      <c r="D25" s="78"/>
      <c r="E25" s="48" t="s">
        <v>150</v>
      </c>
      <c r="F25" s="49"/>
      <c r="G25" s="41" t="s">
        <v>152</v>
      </c>
      <c r="H25" s="42"/>
      <c r="I25" s="94" t="s">
        <v>155</v>
      </c>
      <c r="J25" s="95"/>
    </row>
    <row r="26" spans="2:10">
      <c r="B26" s="63" t="s">
        <v>148</v>
      </c>
      <c r="C26" s="64"/>
      <c r="D26" s="5" t="s">
        <v>109</v>
      </c>
      <c r="E26" s="6">
        <v>8</v>
      </c>
      <c r="F26" s="50">
        <v>9</v>
      </c>
      <c r="G26" s="7">
        <f xml:space="preserve"> SUM(F61,F58,F104:F105,F108:F109)</f>
        <v>0</v>
      </c>
      <c r="H26" s="39">
        <f>SUM(G26:G27)</f>
        <v>0</v>
      </c>
      <c r="I26" s="8">
        <f t="shared" ref="I26:I32" si="1">MAX(E26-G26, 0)</f>
        <v>8</v>
      </c>
      <c r="J26" s="96">
        <f>MAX(F26-H26,0)</f>
        <v>9</v>
      </c>
    </row>
    <row r="27" spans="2:10">
      <c r="B27" s="65"/>
      <c r="C27" s="66"/>
      <c r="D27" s="5" t="s">
        <v>110</v>
      </c>
      <c r="E27" s="6">
        <v>1</v>
      </c>
      <c r="F27" s="51"/>
      <c r="G27" s="7">
        <f>SUM(F59:F60)</f>
        <v>0</v>
      </c>
      <c r="H27" s="40"/>
      <c r="I27" s="8">
        <f t="shared" si="1"/>
        <v>1</v>
      </c>
      <c r="J27" s="97"/>
    </row>
    <row r="28" spans="2:10">
      <c r="B28" s="79" t="s">
        <v>149</v>
      </c>
      <c r="C28" s="80"/>
      <c r="D28" s="5" t="s">
        <v>109</v>
      </c>
      <c r="E28" s="6">
        <v>28</v>
      </c>
      <c r="F28" s="50">
        <v>28</v>
      </c>
      <c r="G28" s="7">
        <f>SUM(F198:F199,F201,F204:F206,F211:F216,F218:F219)</f>
        <v>0</v>
      </c>
      <c r="H28" s="39">
        <f>SUM(G28:G29)</f>
        <v>0</v>
      </c>
      <c r="I28" s="8">
        <f t="shared" si="1"/>
        <v>28</v>
      </c>
      <c r="J28" s="96">
        <f>MAX(F28-H28,0)</f>
        <v>28</v>
      </c>
    </row>
    <row r="29" spans="2:10">
      <c r="B29" s="83"/>
      <c r="C29" s="84"/>
      <c r="D29" s="5" t="s">
        <v>110</v>
      </c>
      <c r="E29" s="6">
        <v>0</v>
      </c>
      <c r="F29" s="51"/>
      <c r="G29" s="7">
        <f>F200+F202+F203+F217</f>
        <v>0</v>
      </c>
      <c r="H29" s="40"/>
      <c r="I29" s="8">
        <f t="shared" si="1"/>
        <v>0</v>
      </c>
      <c r="J29" s="97"/>
    </row>
    <row r="30" spans="2:10" ht="18" customHeight="1">
      <c r="B30" s="98" t="s">
        <v>153</v>
      </c>
      <c r="C30" s="99"/>
      <c r="D30" s="5" t="s">
        <v>109</v>
      </c>
      <c r="E30" s="6">
        <v>24</v>
      </c>
      <c r="F30" s="53">
        <v>28</v>
      </c>
      <c r="G30" s="7">
        <f>SUM(F144,F151,F153,F156,F161,F162,F167,F168,F207,F208,F209,F210)</f>
        <v>0</v>
      </c>
      <c r="H30" s="39">
        <f>SUM(G30:G31)</f>
        <v>0</v>
      </c>
      <c r="I30" s="8">
        <f t="shared" si="1"/>
        <v>24</v>
      </c>
      <c r="J30" s="71">
        <f>MAX(F30-H30, 0)</f>
        <v>28</v>
      </c>
    </row>
    <row r="31" spans="2:10">
      <c r="B31" s="98"/>
      <c r="C31" s="99"/>
      <c r="D31" s="5" t="s">
        <v>110</v>
      </c>
      <c r="E31" s="6">
        <v>4</v>
      </c>
      <c r="F31" s="53"/>
      <c r="G31" s="7">
        <f>SUM(F152,F146,F154,F155,F163,F164,F147,F165)</f>
        <v>0</v>
      </c>
      <c r="H31" s="40"/>
      <c r="I31" s="8">
        <f t="shared" si="1"/>
        <v>4</v>
      </c>
      <c r="J31" s="71"/>
    </row>
    <row r="32" spans="2:10" ht="19" thickBot="1">
      <c r="B32" s="54" t="s">
        <v>154</v>
      </c>
      <c r="C32" s="55"/>
      <c r="D32" s="20" t="s">
        <v>110</v>
      </c>
      <c r="E32" s="14">
        <v>4</v>
      </c>
      <c r="F32" s="21">
        <v>4</v>
      </c>
      <c r="G32" s="22">
        <f>SUM(F129,F130,F169)+MAX(H30-28, 0)+MAX(H28-28, 0)</f>
        <v>0</v>
      </c>
      <c r="H32" s="23">
        <f>G32</f>
        <v>0</v>
      </c>
      <c r="I32" s="24">
        <f t="shared" si="1"/>
        <v>4</v>
      </c>
      <c r="J32" s="17">
        <f>MAX(F32-H32, 0)</f>
        <v>4</v>
      </c>
    </row>
    <row r="33" spans="2:11" ht="19" thickBot="1">
      <c r="B33" s="1"/>
      <c r="C33" s="1"/>
      <c r="D33" s="1"/>
      <c r="E33" s="25"/>
      <c r="F33" s="26"/>
      <c r="G33" s="15" t="s">
        <v>118</v>
      </c>
      <c r="H33" s="16">
        <f>H26+H28+H30+H32</f>
        <v>0</v>
      </c>
      <c r="I33" s="1"/>
      <c r="J33" s="25"/>
    </row>
    <row r="36" spans="2:11" ht="19" thickBot="1">
      <c r="B36" s="1" t="s">
        <v>214</v>
      </c>
    </row>
    <row r="37" spans="2:11">
      <c r="B37" s="76" t="s">
        <v>116</v>
      </c>
      <c r="C37" s="77"/>
      <c r="D37" s="78"/>
      <c r="E37" s="48" t="s">
        <v>151</v>
      </c>
      <c r="F37" s="49"/>
      <c r="G37" s="41" t="s">
        <v>161</v>
      </c>
      <c r="H37" s="42"/>
      <c r="I37" s="94" t="s">
        <v>156</v>
      </c>
      <c r="J37" s="95"/>
    </row>
    <row r="38" spans="2:11">
      <c r="B38" s="63" t="s">
        <v>148</v>
      </c>
      <c r="C38" s="64"/>
      <c r="D38" s="5" t="s">
        <v>109</v>
      </c>
      <c r="E38" s="6">
        <v>8</v>
      </c>
      <c r="F38" s="50">
        <v>9</v>
      </c>
      <c r="G38" s="7">
        <f xml:space="preserve"> SUM(F61,F58,F104,F105,F108,F109)</f>
        <v>0</v>
      </c>
      <c r="H38" s="39">
        <f>SUM(G38:G39)</f>
        <v>0</v>
      </c>
      <c r="I38" s="8">
        <f>MAX(E38-G38, 0)</f>
        <v>8</v>
      </c>
      <c r="J38" s="96">
        <f>MAX(F38-H38,0)</f>
        <v>9</v>
      </c>
    </row>
    <row r="39" spans="2:11">
      <c r="B39" s="65"/>
      <c r="C39" s="66"/>
      <c r="D39" s="5" t="s">
        <v>110</v>
      </c>
      <c r="E39" s="6">
        <v>1</v>
      </c>
      <c r="F39" s="51"/>
      <c r="G39" s="7">
        <f>SUM(F59:F60)</f>
        <v>0</v>
      </c>
      <c r="H39" s="40"/>
      <c r="I39" s="8">
        <f t="shared" ref="I39:I44" si="2">MAX(E39-G39, 0)</f>
        <v>1</v>
      </c>
      <c r="J39" s="97"/>
    </row>
    <row r="40" spans="2:11">
      <c r="B40" s="79" t="s">
        <v>149</v>
      </c>
      <c r="C40" s="80"/>
      <c r="D40" s="5" t="s">
        <v>109</v>
      </c>
      <c r="E40" s="6">
        <v>22</v>
      </c>
      <c r="F40" s="50">
        <v>24</v>
      </c>
      <c r="G40" s="7">
        <f>SUM(F198:F199,F201,F204:F206,F212:F216,F219)</f>
        <v>0</v>
      </c>
      <c r="H40" s="39">
        <f>SUM(G40:G42)</f>
        <v>0</v>
      </c>
      <c r="I40" s="8">
        <f t="shared" si="2"/>
        <v>22</v>
      </c>
      <c r="J40" s="96">
        <f>MAX(F40-H40,0)</f>
        <v>24</v>
      </c>
    </row>
    <row r="41" spans="2:11">
      <c r="B41" s="81"/>
      <c r="C41" s="82"/>
      <c r="D41" s="5" t="s">
        <v>238</v>
      </c>
      <c r="E41" s="6">
        <v>2</v>
      </c>
      <c r="F41" s="52"/>
      <c r="G41" s="7">
        <f>SUM(F217:F218)</f>
        <v>0</v>
      </c>
      <c r="H41" s="85"/>
      <c r="I41" s="8">
        <f>MAX(E41-G41, 0)</f>
        <v>2</v>
      </c>
      <c r="J41" s="104"/>
      <c r="K41" t="s">
        <v>243</v>
      </c>
    </row>
    <row r="42" spans="2:11">
      <c r="B42" s="83"/>
      <c r="C42" s="84"/>
      <c r="D42" s="5" t="s">
        <v>110</v>
      </c>
      <c r="E42" s="6">
        <v>0</v>
      </c>
      <c r="F42" s="51"/>
      <c r="G42" s="7">
        <f>F200+F202+F203+F211+F218</f>
        <v>0</v>
      </c>
      <c r="H42" s="40"/>
      <c r="I42" s="8">
        <f t="shared" si="2"/>
        <v>0</v>
      </c>
      <c r="J42" s="97"/>
    </row>
    <row r="43" spans="2:11">
      <c r="B43" s="98" t="s">
        <v>153</v>
      </c>
      <c r="C43" s="99"/>
      <c r="D43" s="5" t="s">
        <v>109</v>
      </c>
      <c r="E43" s="6">
        <v>12</v>
      </c>
      <c r="F43" s="53">
        <v>24</v>
      </c>
      <c r="G43" s="7">
        <f>SUM(F153,F161,F167,F168,F207,F208)</f>
        <v>0</v>
      </c>
      <c r="H43" s="70">
        <f>SUM(G43:G44)</f>
        <v>0</v>
      </c>
      <c r="I43" s="8">
        <f t="shared" si="2"/>
        <v>12</v>
      </c>
      <c r="J43" s="71">
        <f>MAX(F43-H43, 0)</f>
        <v>24</v>
      </c>
    </row>
    <row r="44" spans="2:11">
      <c r="B44" s="98"/>
      <c r="C44" s="99"/>
      <c r="D44" s="5" t="s">
        <v>110</v>
      </c>
      <c r="E44" s="6">
        <v>12</v>
      </c>
      <c r="F44" s="53"/>
      <c r="G44" s="7">
        <f>SUM(F152,F146,F154,F155,F163,F164,F144,F147,F151,F156,F162,F165,F209,F210)</f>
        <v>0</v>
      </c>
      <c r="H44" s="70"/>
      <c r="I44" s="8">
        <f t="shared" si="2"/>
        <v>12</v>
      </c>
      <c r="J44" s="71"/>
    </row>
    <row r="45" spans="2:11" ht="19" thickBot="1">
      <c r="B45" s="54" t="s">
        <v>154</v>
      </c>
      <c r="C45" s="55"/>
      <c r="D45" s="20" t="s">
        <v>110</v>
      </c>
      <c r="E45" s="27">
        <v>12</v>
      </c>
      <c r="F45" s="28">
        <v>12</v>
      </c>
      <c r="G45" s="22">
        <f>SUM(F129:F130,F169)+MAX(H43-24, 0)+MAX(H40-24, 0)</f>
        <v>0</v>
      </c>
      <c r="H45" s="23">
        <f>G45</f>
        <v>0</v>
      </c>
      <c r="I45" s="24">
        <f>MAX(E45-G45, 0)</f>
        <v>12</v>
      </c>
      <c r="J45" s="17">
        <f>I45</f>
        <v>12</v>
      </c>
    </row>
    <row r="46" spans="2:11" ht="19" thickBot="1">
      <c r="E46" s="25"/>
      <c r="F46" s="26"/>
      <c r="G46" s="15" t="s">
        <v>118</v>
      </c>
      <c r="H46" s="16">
        <f>H38+H40+H43+H45</f>
        <v>0</v>
      </c>
      <c r="I46" s="1"/>
      <c r="J46" s="25"/>
    </row>
    <row r="50" spans="2:8" ht="24">
      <c r="B50" s="4" t="s">
        <v>117</v>
      </c>
      <c r="D50" s="18"/>
      <c r="E50" s="18"/>
      <c r="F50" s="29" t="s">
        <v>210</v>
      </c>
      <c r="G50" s="30" t="s">
        <v>209</v>
      </c>
      <c r="H50" s="31" t="s">
        <v>211</v>
      </c>
    </row>
    <row r="51" spans="2:8">
      <c r="B51" s="10" t="s">
        <v>107</v>
      </c>
      <c r="C51" s="10" t="s">
        <v>108</v>
      </c>
      <c r="D51" s="32" t="s">
        <v>104</v>
      </c>
      <c r="E51" s="32" t="s">
        <v>212</v>
      </c>
      <c r="F51" s="32" t="s">
        <v>105</v>
      </c>
      <c r="G51" s="10" t="s">
        <v>215</v>
      </c>
    </row>
    <row r="52" spans="2:8">
      <c r="B52" s="61" t="s">
        <v>178</v>
      </c>
      <c r="C52" s="33" t="s">
        <v>171</v>
      </c>
      <c r="D52" s="34">
        <v>2</v>
      </c>
      <c r="E52" s="3"/>
      <c r="F52" s="34">
        <f>IF(E52="○", D52, 0)</f>
        <v>0</v>
      </c>
      <c r="G52" s="35"/>
    </row>
    <row r="53" spans="2:8">
      <c r="B53" s="46"/>
      <c r="C53" s="33" t="s">
        <v>172</v>
      </c>
      <c r="D53" s="34">
        <v>2</v>
      </c>
      <c r="E53" s="3"/>
      <c r="F53" s="34">
        <f t="shared" ref="F53:F116" si="3">IF(E53="○", D53, 0)</f>
        <v>0</v>
      </c>
      <c r="G53" s="35"/>
    </row>
    <row r="54" spans="2:8">
      <c r="B54" s="46"/>
      <c r="C54" s="33" t="s">
        <v>173</v>
      </c>
      <c r="D54" s="34">
        <v>2</v>
      </c>
      <c r="E54" s="3"/>
      <c r="F54" s="34">
        <f t="shared" si="3"/>
        <v>0</v>
      </c>
      <c r="G54" s="35"/>
    </row>
    <row r="55" spans="2:8">
      <c r="B55" s="46"/>
      <c r="C55" s="33" t="s">
        <v>174</v>
      </c>
      <c r="D55" s="34">
        <v>2</v>
      </c>
      <c r="E55" s="3"/>
      <c r="F55" s="34">
        <f t="shared" si="3"/>
        <v>0</v>
      </c>
      <c r="G55" s="33"/>
    </row>
    <row r="56" spans="2:8">
      <c r="B56" s="46"/>
      <c r="C56" s="33" t="s">
        <v>175</v>
      </c>
      <c r="D56" s="34">
        <v>2</v>
      </c>
      <c r="E56" s="3"/>
      <c r="F56" s="34">
        <f t="shared" si="3"/>
        <v>0</v>
      </c>
      <c r="G56" s="33"/>
    </row>
    <row r="57" spans="2:8">
      <c r="B57" s="46"/>
      <c r="C57" s="33" t="s">
        <v>176</v>
      </c>
      <c r="D57" s="34">
        <v>2</v>
      </c>
      <c r="E57" s="3"/>
      <c r="F57" s="34">
        <f t="shared" si="3"/>
        <v>0</v>
      </c>
      <c r="G57" s="33"/>
    </row>
    <row r="58" spans="2:8">
      <c r="B58" s="46"/>
      <c r="C58" s="33" t="s">
        <v>18</v>
      </c>
      <c r="D58" s="34">
        <v>2</v>
      </c>
      <c r="E58" s="3"/>
      <c r="F58" s="34">
        <f t="shared" si="3"/>
        <v>0</v>
      </c>
      <c r="G58" s="35" t="s">
        <v>165</v>
      </c>
    </row>
    <row r="59" spans="2:8">
      <c r="B59" s="46"/>
      <c r="C59" s="33" t="s">
        <v>23</v>
      </c>
      <c r="D59" s="34">
        <v>1</v>
      </c>
      <c r="E59" s="3"/>
      <c r="F59" s="34">
        <f t="shared" si="3"/>
        <v>0</v>
      </c>
      <c r="G59" s="35" t="s">
        <v>177</v>
      </c>
    </row>
    <row r="60" spans="2:8">
      <c r="B60" s="47"/>
      <c r="C60" s="33" t="s">
        <v>24</v>
      </c>
      <c r="D60" s="34">
        <v>1</v>
      </c>
      <c r="E60" s="3"/>
      <c r="F60" s="34">
        <f t="shared" si="3"/>
        <v>0</v>
      </c>
      <c r="G60" s="35" t="s">
        <v>177</v>
      </c>
    </row>
    <row r="61" spans="2:8">
      <c r="B61" s="61" t="s">
        <v>204</v>
      </c>
      <c r="C61" s="33" t="s">
        <v>9</v>
      </c>
      <c r="D61" s="34">
        <v>2</v>
      </c>
      <c r="E61" s="3"/>
      <c r="F61" s="34">
        <f t="shared" si="3"/>
        <v>0</v>
      </c>
      <c r="G61" s="35" t="s">
        <v>165</v>
      </c>
    </row>
    <row r="62" spans="2:8">
      <c r="B62" s="46"/>
      <c r="C62" s="33" t="s">
        <v>12</v>
      </c>
      <c r="D62" s="34">
        <v>2</v>
      </c>
      <c r="E62" s="3"/>
      <c r="F62" s="34">
        <f t="shared" si="3"/>
        <v>0</v>
      </c>
      <c r="G62" s="35"/>
    </row>
    <row r="63" spans="2:8">
      <c r="B63" s="46"/>
      <c r="C63" s="33" t="s">
        <v>13</v>
      </c>
      <c r="D63" s="34">
        <v>2</v>
      </c>
      <c r="E63" s="3"/>
      <c r="F63" s="34">
        <f t="shared" si="3"/>
        <v>0</v>
      </c>
      <c r="G63" s="33"/>
    </row>
    <row r="64" spans="2:8">
      <c r="B64" s="46"/>
      <c r="C64" s="33" t="s">
        <v>179</v>
      </c>
      <c r="D64" s="34">
        <v>2</v>
      </c>
      <c r="E64" s="3"/>
      <c r="F64" s="34">
        <f t="shared" si="3"/>
        <v>0</v>
      </c>
      <c r="G64" s="33"/>
    </row>
    <row r="65" spans="2:7">
      <c r="B65" s="46"/>
      <c r="C65" s="33" t="s">
        <v>180</v>
      </c>
      <c r="D65" s="34">
        <v>2</v>
      </c>
      <c r="E65" s="3"/>
      <c r="F65" s="34">
        <f t="shared" si="3"/>
        <v>0</v>
      </c>
      <c r="G65" s="33"/>
    </row>
    <row r="66" spans="2:7">
      <c r="B66" s="46"/>
      <c r="C66" s="33" t="s">
        <v>181</v>
      </c>
      <c r="D66" s="34">
        <v>2</v>
      </c>
      <c r="E66" s="3"/>
      <c r="F66" s="34">
        <f t="shared" si="3"/>
        <v>0</v>
      </c>
      <c r="G66" s="33"/>
    </row>
    <row r="67" spans="2:7">
      <c r="B67" s="46"/>
      <c r="C67" s="33" t="s">
        <v>182</v>
      </c>
      <c r="D67" s="34">
        <v>2</v>
      </c>
      <c r="E67" s="3"/>
      <c r="F67" s="34">
        <f t="shared" si="3"/>
        <v>0</v>
      </c>
      <c r="G67" s="33"/>
    </row>
    <row r="68" spans="2:7">
      <c r="B68" s="46"/>
      <c r="C68" s="33" t="s">
        <v>183</v>
      </c>
      <c r="D68" s="34">
        <v>2</v>
      </c>
      <c r="E68" s="3"/>
      <c r="F68" s="34">
        <f t="shared" si="3"/>
        <v>0</v>
      </c>
      <c r="G68" s="33"/>
    </row>
    <row r="69" spans="2:7">
      <c r="B69" s="46"/>
      <c r="C69" s="33" t="s">
        <v>184</v>
      </c>
      <c r="D69" s="34">
        <v>2</v>
      </c>
      <c r="E69" s="3"/>
      <c r="F69" s="34">
        <f t="shared" si="3"/>
        <v>0</v>
      </c>
      <c r="G69" s="33"/>
    </row>
    <row r="70" spans="2:7">
      <c r="B70" s="46"/>
      <c r="C70" s="33" t="s">
        <v>185</v>
      </c>
      <c r="D70" s="34">
        <v>2</v>
      </c>
      <c r="E70" s="3"/>
      <c r="F70" s="34">
        <f t="shared" si="3"/>
        <v>0</v>
      </c>
      <c r="G70" s="33"/>
    </row>
    <row r="71" spans="2:7">
      <c r="B71" s="46"/>
      <c r="C71" s="33" t="s">
        <v>186</v>
      </c>
      <c r="D71" s="34">
        <v>2</v>
      </c>
      <c r="E71" s="3"/>
      <c r="F71" s="34">
        <f t="shared" si="3"/>
        <v>0</v>
      </c>
      <c r="G71" s="33"/>
    </row>
    <row r="72" spans="2:7">
      <c r="B72" s="46"/>
      <c r="C72" s="33" t="s">
        <v>187</v>
      </c>
      <c r="D72" s="34">
        <v>2</v>
      </c>
      <c r="E72" s="3"/>
      <c r="F72" s="34">
        <f t="shared" si="3"/>
        <v>0</v>
      </c>
      <c r="G72" s="33"/>
    </row>
    <row r="73" spans="2:7">
      <c r="B73" s="46"/>
      <c r="C73" s="33" t="s">
        <v>188</v>
      </c>
      <c r="D73" s="34">
        <v>2</v>
      </c>
      <c r="E73" s="3"/>
      <c r="F73" s="34">
        <f t="shared" si="3"/>
        <v>0</v>
      </c>
      <c r="G73" s="35"/>
    </row>
    <row r="74" spans="2:7">
      <c r="B74" s="46"/>
      <c r="C74" s="33" t="s">
        <v>189</v>
      </c>
      <c r="D74" s="34">
        <v>2</v>
      </c>
      <c r="E74" s="3"/>
      <c r="F74" s="34">
        <f t="shared" si="3"/>
        <v>0</v>
      </c>
      <c r="G74" s="35"/>
    </row>
    <row r="75" spans="2:7">
      <c r="B75" s="46"/>
      <c r="C75" s="33" t="s">
        <v>192</v>
      </c>
      <c r="D75" s="34">
        <v>2</v>
      </c>
      <c r="E75" s="3"/>
      <c r="F75" s="34">
        <f t="shared" si="3"/>
        <v>0</v>
      </c>
      <c r="G75" s="35"/>
    </row>
    <row r="76" spans="2:7">
      <c r="B76" s="46"/>
      <c r="C76" s="33" t="s">
        <v>190</v>
      </c>
      <c r="D76" s="34">
        <v>2</v>
      </c>
      <c r="E76" s="3"/>
      <c r="F76" s="34">
        <f t="shared" si="3"/>
        <v>0</v>
      </c>
      <c r="G76" s="35"/>
    </row>
    <row r="77" spans="2:7">
      <c r="B77" s="46"/>
      <c r="C77" s="33" t="s">
        <v>191</v>
      </c>
      <c r="D77" s="34">
        <v>2</v>
      </c>
      <c r="E77" s="3"/>
      <c r="F77" s="34">
        <f t="shared" si="3"/>
        <v>0</v>
      </c>
      <c r="G77" s="35" t="s">
        <v>162</v>
      </c>
    </row>
    <row r="78" spans="2:7">
      <c r="B78" s="46"/>
      <c r="C78" s="33" t="s">
        <v>193</v>
      </c>
      <c r="D78" s="34">
        <v>2</v>
      </c>
      <c r="E78" s="3"/>
      <c r="F78" s="34">
        <f t="shared" si="3"/>
        <v>0</v>
      </c>
      <c r="G78" s="35"/>
    </row>
    <row r="79" spans="2:7">
      <c r="B79" s="46"/>
      <c r="C79" s="33" t="s">
        <v>194</v>
      </c>
      <c r="D79" s="34">
        <v>2</v>
      </c>
      <c r="E79" s="3"/>
      <c r="F79" s="34">
        <f t="shared" si="3"/>
        <v>0</v>
      </c>
      <c r="G79" s="35"/>
    </row>
    <row r="80" spans="2:7">
      <c r="B80" s="46"/>
      <c r="C80" s="33" t="s">
        <v>14</v>
      </c>
      <c r="D80" s="34">
        <v>2</v>
      </c>
      <c r="E80" s="3"/>
      <c r="F80" s="34">
        <f t="shared" si="3"/>
        <v>0</v>
      </c>
      <c r="G80" s="33"/>
    </row>
    <row r="81" spans="2:7">
      <c r="B81" s="46"/>
      <c r="C81" s="33" t="s">
        <v>195</v>
      </c>
      <c r="D81" s="34">
        <v>2</v>
      </c>
      <c r="E81" s="3"/>
      <c r="F81" s="34">
        <f t="shared" si="3"/>
        <v>0</v>
      </c>
      <c r="G81" s="33"/>
    </row>
    <row r="82" spans="2:7">
      <c r="B82" s="46"/>
      <c r="C82" s="33" t="s">
        <v>15</v>
      </c>
      <c r="D82" s="34">
        <v>2</v>
      </c>
      <c r="E82" s="3"/>
      <c r="F82" s="34">
        <f t="shared" si="3"/>
        <v>0</v>
      </c>
      <c r="G82" s="33"/>
    </row>
    <row r="83" spans="2:7">
      <c r="B83" s="46"/>
      <c r="C83" s="33" t="s">
        <v>16</v>
      </c>
      <c r="D83" s="34">
        <v>2</v>
      </c>
      <c r="E83" s="3"/>
      <c r="F83" s="34">
        <f t="shared" si="3"/>
        <v>0</v>
      </c>
      <c r="G83" s="33"/>
    </row>
    <row r="84" spans="2:7">
      <c r="B84" s="46"/>
      <c r="C84" s="33" t="s">
        <v>196</v>
      </c>
      <c r="D84" s="34">
        <v>2</v>
      </c>
      <c r="E84" s="3"/>
      <c r="F84" s="34">
        <f t="shared" si="3"/>
        <v>0</v>
      </c>
      <c r="G84" s="33"/>
    </row>
    <row r="85" spans="2:7">
      <c r="B85" s="47"/>
      <c r="C85" s="33" t="s">
        <v>197</v>
      </c>
      <c r="D85" s="34">
        <v>2</v>
      </c>
      <c r="E85" s="3"/>
      <c r="F85" s="34">
        <f t="shared" si="3"/>
        <v>0</v>
      </c>
      <c r="G85" s="33"/>
    </row>
    <row r="86" spans="2:7">
      <c r="B86" s="61" t="s">
        <v>203</v>
      </c>
      <c r="C86" s="33" t="s">
        <v>0</v>
      </c>
      <c r="D86" s="34">
        <v>1</v>
      </c>
      <c r="E86" s="3"/>
      <c r="F86" s="34">
        <f t="shared" si="3"/>
        <v>0</v>
      </c>
      <c r="G86" s="35" t="s">
        <v>162</v>
      </c>
    </row>
    <row r="87" spans="2:7">
      <c r="B87" s="46"/>
      <c r="C87" s="33" t="s">
        <v>3</v>
      </c>
      <c r="D87" s="34">
        <v>2</v>
      </c>
      <c r="E87" s="3"/>
      <c r="F87" s="34">
        <f t="shared" si="3"/>
        <v>0</v>
      </c>
      <c r="G87" s="35"/>
    </row>
    <row r="88" spans="2:7">
      <c r="B88" s="46"/>
      <c r="C88" s="33" t="s">
        <v>4</v>
      </c>
      <c r="D88" s="34">
        <v>2</v>
      </c>
      <c r="E88" s="3"/>
      <c r="F88" s="34">
        <f t="shared" si="3"/>
        <v>0</v>
      </c>
      <c r="G88" s="33"/>
    </row>
    <row r="89" spans="2:7">
      <c r="B89" s="46"/>
      <c r="C89" s="33" t="s">
        <v>5</v>
      </c>
      <c r="D89" s="34">
        <v>2</v>
      </c>
      <c r="E89" s="3"/>
      <c r="F89" s="34">
        <f t="shared" si="3"/>
        <v>0</v>
      </c>
      <c r="G89" s="33"/>
    </row>
    <row r="90" spans="2:7">
      <c r="B90" s="46"/>
      <c r="C90" s="33" t="s">
        <v>6</v>
      </c>
      <c r="D90" s="34">
        <v>2</v>
      </c>
      <c r="E90" s="3"/>
      <c r="F90" s="34">
        <f t="shared" si="3"/>
        <v>0</v>
      </c>
      <c r="G90" s="33"/>
    </row>
    <row r="91" spans="2:7">
      <c r="B91" s="46"/>
      <c r="C91" s="33" t="s">
        <v>8</v>
      </c>
      <c r="D91" s="34">
        <v>2</v>
      </c>
      <c r="E91" s="3"/>
      <c r="F91" s="34">
        <f t="shared" si="3"/>
        <v>0</v>
      </c>
      <c r="G91" s="33"/>
    </row>
    <row r="92" spans="2:7">
      <c r="B92" s="46"/>
      <c r="C92" s="33" t="s">
        <v>198</v>
      </c>
      <c r="D92" s="34">
        <v>2</v>
      </c>
      <c r="E92" s="3"/>
      <c r="F92" s="34">
        <f t="shared" si="3"/>
        <v>0</v>
      </c>
      <c r="G92" s="33"/>
    </row>
    <row r="93" spans="2:7">
      <c r="B93" s="46"/>
      <c r="C93" s="33" t="s">
        <v>199</v>
      </c>
      <c r="D93" s="34">
        <v>2</v>
      </c>
      <c r="E93" s="3"/>
      <c r="F93" s="34">
        <f t="shared" si="3"/>
        <v>0</v>
      </c>
      <c r="G93" s="33"/>
    </row>
    <row r="94" spans="2:7">
      <c r="B94" s="46"/>
      <c r="C94" s="33" t="s">
        <v>200</v>
      </c>
      <c r="D94" s="34">
        <v>2</v>
      </c>
      <c r="E94" s="3"/>
      <c r="F94" s="34">
        <f t="shared" si="3"/>
        <v>0</v>
      </c>
      <c r="G94" s="33"/>
    </row>
    <row r="95" spans="2:7">
      <c r="B95" s="46"/>
      <c r="C95" s="33" t="s">
        <v>201</v>
      </c>
      <c r="D95" s="34">
        <v>2</v>
      </c>
      <c r="E95" s="3"/>
      <c r="F95" s="34">
        <f t="shared" si="3"/>
        <v>0</v>
      </c>
      <c r="G95" s="33"/>
    </row>
    <row r="96" spans="2:7">
      <c r="B96" s="47"/>
      <c r="C96" s="33" t="s">
        <v>202</v>
      </c>
      <c r="D96" s="34">
        <v>2</v>
      </c>
      <c r="E96" s="3"/>
      <c r="F96" s="34">
        <f t="shared" si="3"/>
        <v>0</v>
      </c>
      <c r="G96" s="33"/>
    </row>
    <row r="97" spans="2:7">
      <c r="B97" s="61" t="s">
        <v>208</v>
      </c>
      <c r="C97" s="33" t="s">
        <v>1</v>
      </c>
      <c r="D97" s="34">
        <v>2</v>
      </c>
      <c r="E97" s="3"/>
      <c r="F97" s="34">
        <f t="shared" si="3"/>
        <v>0</v>
      </c>
      <c r="G97" s="35" t="s">
        <v>162</v>
      </c>
    </row>
    <row r="98" spans="2:7">
      <c r="B98" s="46"/>
      <c r="C98" s="33" t="s">
        <v>2</v>
      </c>
      <c r="D98" s="34">
        <v>2</v>
      </c>
      <c r="E98" s="3"/>
      <c r="F98" s="34">
        <f t="shared" si="3"/>
        <v>0</v>
      </c>
      <c r="G98" s="33"/>
    </row>
    <row r="99" spans="2:7">
      <c r="B99" s="46"/>
      <c r="C99" s="33" t="s">
        <v>7</v>
      </c>
      <c r="D99" s="34">
        <v>2</v>
      </c>
      <c r="E99" s="3"/>
      <c r="F99" s="34">
        <f t="shared" si="3"/>
        <v>0</v>
      </c>
      <c r="G99" s="33"/>
    </row>
    <row r="100" spans="2:7">
      <c r="B100" s="46"/>
      <c r="C100" s="33" t="s">
        <v>205</v>
      </c>
      <c r="D100" s="34">
        <v>2</v>
      </c>
      <c r="E100" s="3"/>
      <c r="F100" s="34">
        <f t="shared" si="3"/>
        <v>0</v>
      </c>
      <c r="G100" s="33"/>
    </row>
    <row r="101" spans="2:7">
      <c r="B101" s="46"/>
      <c r="C101" s="33" t="s">
        <v>10</v>
      </c>
      <c r="D101" s="34">
        <v>2</v>
      </c>
      <c r="E101" s="3"/>
      <c r="F101" s="34">
        <f t="shared" si="3"/>
        <v>0</v>
      </c>
      <c r="G101" s="33"/>
    </row>
    <row r="102" spans="2:7">
      <c r="B102" s="46"/>
      <c r="C102" s="33" t="s">
        <v>11</v>
      </c>
      <c r="D102" s="34">
        <v>2</v>
      </c>
      <c r="E102" s="3"/>
      <c r="F102" s="34">
        <f t="shared" si="3"/>
        <v>0</v>
      </c>
      <c r="G102" s="33"/>
    </row>
    <row r="103" spans="2:7">
      <c r="B103" s="46"/>
      <c r="C103" s="33" t="s">
        <v>17</v>
      </c>
      <c r="D103" s="34">
        <v>2</v>
      </c>
      <c r="E103" s="3"/>
      <c r="F103" s="34">
        <f t="shared" si="3"/>
        <v>0</v>
      </c>
      <c r="G103" s="33"/>
    </row>
    <row r="104" spans="2:7">
      <c r="B104" s="46"/>
      <c r="C104" s="33" t="s">
        <v>19</v>
      </c>
      <c r="D104" s="34">
        <v>1</v>
      </c>
      <c r="E104" s="3"/>
      <c r="F104" s="34">
        <f t="shared" si="3"/>
        <v>0</v>
      </c>
      <c r="G104" s="35" t="s">
        <v>162</v>
      </c>
    </row>
    <row r="105" spans="2:7">
      <c r="B105" s="46"/>
      <c r="C105" s="33" t="s">
        <v>20</v>
      </c>
      <c r="D105" s="34">
        <v>1</v>
      </c>
      <c r="E105" s="3"/>
      <c r="F105" s="34">
        <f t="shared" si="3"/>
        <v>0</v>
      </c>
      <c r="G105" s="35" t="s">
        <v>162</v>
      </c>
    </row>
    <row r="106" spans="2:7">
      <c r="B106" s="46"/>
      <c r="C106" s="33" t="s">
        <v>21</v>
      </c>
      <c r="D106" s="34">
        <v>1</v>
      </c>
      <c r="E106" s="3"/>
      <c r="F106" s="34">
        <f t="shared" si="3"/>
        <v>0</v>
      </c>
      <c r="G106" s="35"/>
    </row>
    <row r="107" spans="2:7">
      <c r="B107" s="46"/>
      <c r="C107" s="33" t="s">
        <v>22</v>
      </c>
      <c r="D107" s="34">
        <v>1</v>
      </c>
      <c r="E107" s="3"/>
      <c r="F107" s="34">
        <f t="shared" si="3"/>
        <v>0</v>
      </c>
      <c r="G107" s="35"/>
    </row>
    <row r="108" spans="2:7">
      <c r="B108" s="46"/>
      <c r="C108" s="33" t="s">
        <v>206</v>
      </c>
      <c r="D108" s="34">
        <v>1</v>
      </c>
      <c r="E108" s="3"/>
      <c r="F108" s="34">
        <f t="shared" si="3"/>
        <v>0</v>
      </c>
      <c r="G108" s="35" t="s">
        <v>162</v>
      </c>
    </row>
    <row r="109" spans="2:7">
      <c r="B109" s="46"/>
      <c r="C109" s="33" t="s">
        <v>207</v>
      </c>
      <c r="D109" s="34">
        <v>1</v>
      </c>
      <c r="E109" s="3"/>
      <c r="F109" s="34">
        <f t="shared" si="3"/>
        <v>0</v>
      </c>
      <c r="G109" s="35" t="s">
        <v>162</v>
      </c>
    </row>
    <row r="110" spans="2:7">
      <c r="B110" s="46"/>
      <c r="C110" s="33" t="s">
        <v>25</v>
      </c>
      <c r="D110" s="34">
        <v>1</v>
      </c>
      <c r="E110" s="3"/>
      <c r="F110" s="34">
        <f t="shared" si="3"/>
        <v>0</v>
      </c>
      <c r="G110" s="33"/>
    </row>
    <row r="111" spans="2:7">
      <c r="B111" s="46"/>
      <c r="C111" s="33" t="s">
        <v>26</v>
      </c>
      <c r="D111" s="34">
        <v>1</v>
      </c>
      <c r="E111" s="3"/>
      <c r="F111" s="34">
        <f t="shared" si="3"/>
        <v>0</v>
      </c>
      <c r="G111" s="33"/>
    </row>
    <row r="112" spans="2:7">
      <c r="B112" s="46"/>
      <c r="C112" s="33" t="s">
        <v>27</v>
      </c>
      <c r="D112" s="34">
        <v>1</v>
      </c>
      <c r="E112" s="3"/>
      <c r="F112" s="34">
        <f t="shared" si="3"/>
        <v>0</v>
      </c>
      <c r="G112" s="33"/>
    </row>
    <row r="113" spans="2:7">
      <c r="B113" s="46"/>
      <c r="C113" s="33" t="s">
        <v>28</v>
      </c>
      <c r="D113" s="34">
        <v>1</v>
      </c>
      <c r="E113" s="3"/>
      <c r="F113" s="34">
        <f t="shared" si="3"/>
        <v>0</v>
      </c>
      <c r="G113" s="33"/>
    </row>
    <row r="114" spans="2:7">
      <c r="B114" s="46"/>
      <c r="C114" s="33" t="s">
        <v>29</v>
      </c>
      <c r="D114" s="34">
        <v>1</v>
      </c>
      <c r="E114" s="3"/>
      <c r="F114" s="34">
        <f t="shared" si="3"/>
        <v>0</v>
      </c>
      <c r="G114" s="33"/>
    </row>
    <row r="115" spans="2:7">
      <c r="B115" s="46"/>
      <c r="C115" s="33" t="s">
        <v>30</v>
      </c>
      <c r="D115" s="34">
        <v>1</v>
      </c>
      <c r="E115" s="3"/>
      <c r="F115" s="34">
        <f t="shared" si="3"/>
        <v>0</v>
      </c>
      <c r="G115" s="33"/>
    </row>
    <row r="116" spans="2:7">
      <c r="B116" s="46"/>
      <c r="C116" s="33" t="s">
        <v>31</v>
      </c>
      <c r="D116" s="34">
        <v>1</v>
      </c>
      <c r="E116" s="3"/>
      <c r="F116" s="34">
        <f t="shared" si="3"/>
        <v>0</v>
      </c>
      <c r="G116" s="33"/>
    </row>
    <row r="117" spans="2:7">
      <c r="B117" s="46"/>
      <c r="C117" s="33" t="s">
        <v>32</v>
      </c>
      <c r="D117" s="34">
        <v>1</v>
      </c>
      <c r="E117" s="3"/>
      <c r="F117" s="34">
        <f t="shared" ref="F117:F180" si="4">IF(E117="○", D117, 0)</f>
        <v>0</v>
      </c>
      <c r="G117" s="33"/>
    </row>
    <row r="118" spans="2:7">
      <c r="B118" s="46"/>
      <c r="C118" s="33" t="s">
        <v>33</v>
      </c>
      <c r="D118" s="34">
        <v>1</v>
      </c>
      <c r="E118" s="3"/>
      <c r="F118" s="34">
        <f t="shared" si="4"/>
        <v>0</v>
      </c>
      <c r="G118" s="33"/>
    </row>
    <row r="119" spans="2:7">
      <c r="B119" s="46"/>
      <c r="C119" s="33" t="s">
        <v>34</v>
      </c>
      <c r="D119" s="34">
        <v>1</v>
      </c>
      <c r="E119" s="3"/>
      <c r="F119" s="34">
        <f t="shared" si="4"/>
        <v>0</v>
      </c>
      <c r="G119" s="33"/>
    </row>
    <row r="120" spans="2:7">
      <c r="B120" s="46"/>
      <c r="C120" s="33" t="s">
        <v>35</v>
      </c>
      <c r="D120" s="34">
        <v>1</v>
      </c>
      <c r="E120" s="3"/>
      <c r="F120" s="34">
        <f t="shared" si="4"/>
        <v>0</v>
      </c>
      <c r="G120" s="33"/>
    </row>
    <row r="121" spans="2:7">
      <c r="B121" s="47"/>
      <c r="C121" s="33" t="s">
        <v>36</v>
      </c>
      <c r="D121" s="34">
        <v>1</v>
      </c>
      <c r="E121" s="3"/>
      <c r="F121" s="34">
        <f t="shared" si="4"/>
        <v>0</v>
      </c>
      <c r="G121" s="33"/>
    </row>
    <row r="122" spans="2:7">
      <c r="B122" s="44" t="s">
        <v>37</v>
      </c>
      <c r="C122" s="33" t="s">
        <v>220</v>
      </c>
      <c r="D122" s="34">
        <v>1</v>
      </c>
      <c r="E122" s="3"/>
      <c r="F122" s="34">
        <f t="shared" si="4"/>
        <v>0</v>
      </c>
      <c r="G122" s="33"/>
    </row>
    <row r="123" spans="2:7">
      <c r="B123" s="44"/>
      <c r="C123" s="33" t="s">
        <v>221</v>
      </c>
      <c r="D123" s="34">
        <v>1</v>
      </c>
      <c r="E123" s="3"/>
      <c r="F123" s="34">
        <f t="shared" si="4"/>
        <v>0</v>
      </c>
      <c r="G123" s="33"/>
    </row>
    <row r="124" spans="2:7">
      <c r="B124" s="44"/>
      <c r="C124" s="33" t="s">
        <v>222</v>
      </c>
      <c r="D124" s="34">
        <v>1</v>
      </c>
      <c r="E124" s="3"/>
      <c r="F124" s="34">
        <f t="shared" si="4"/>
        <v>0</v>
      </c>
      <c r="G124" s="33"/>
    </row>
    <row r="125" spans="2:7">
      <c r="B125" s="44"/>
      <c r="C125" s="33" t="s">
        <v>223</v>
      </c>
      <c r="D125" s="34">
        <v>1</v>
      </c>
      <c r="E125" s="3"/>
      <c r="F125" s="34">
        <f t="shared" si="4"/>
        <v>0</v>
      </c>
      <c r="G125" s="33"/>
    </row>
    <row r="126" spans="2:7">
      <c r="B126" s="44"/>
      <c r="C126" s="33" t="s">
        <v>38</v>
      </c>
      <c r="D126" s="34">
        <v>2</v>
      </c>
      <c r="E126" s="3"/>
      <c r="F126" s="34">
        <f t="shared" si="4"/>
        <v>0</v>
      </c>
      <c r="G126" s="33"/>
    </row>
    <row r="127" spans="2:7">
      <c r="B127" s="44"/>
      <c r="C127" s="33" t="s">
        <v>106</v>
      </c>
      <c r="D127" s="34">
        <v>2</v>
      </c>
      <c r="E127" s="3"/>
      <c r="F127" s="34">
        <f t="shared" si="4"/>
        <v>0</v>
      </c>
      <c r="G127" s="33"/>
    </row>
    <row r="128" spans="2:7">
      <c r="B128" s="44"/>
      <c r="C128" s="33" t="s">
        <v>39</v>
      </c>
      <c r="D128" s="34">
        <v>2</v>
      </c>
      <c r="E128" s="3"/>
      <c r="F128" s="34">
        <f t="shared" si="4"/>
        <v>0</v>
      </c>
      <c r="G128" s="33"/>
    </row>
    <row r="129" spans="2:7">
      <c r="B129" s="44" t="s">
        <v>40</v>
      </c>
      <c r="C129" s="33" t="s">
        <v>41</v>
      </c>
      <c r="D129" s="34">
        <v>2</v>
      </c>
      <c r="E129" s="3"/>
      <c r="F129" s="34">
        <f t="shared" si="4"/>
        <v>0</v>
      </c>
      <c r="G129" s="35" t="s">
        <v>162</v>
      </c>
    </row>
    <row r="130" spans="2:7">
      <c r="B130" s="44"/>
      <c r="C130" s="33" t="s">
        <v>42</v>
      </c>
      <c r="D130" s="34">
        <v>2</v>
      </c>
      <c r="E130" s="3"/>
      <c r="F130" s="34">
        <f t="shared" si="4"/>
        <v>0</v>
      </c>
      <c r="G130" s="33"/>
    </row>
    <row r="131" spans="2:7">
      <c r="B131" s="44"/>
      <c r="C131" s="33" t="s">
        <v>43</v>
      </c>
      <c r="D131" s="34">
        <v>2</v>
      </c>
      <c r="E131" s="3"/>
      <c r="F131" s="34">
        <f t="shared" si="4"/>
        <v>0</v>
      </c>
      <c r="G131" s="33"/>
    </row>
    <row r="132" spans="2:7">
      <c r="B132" s="44"/>
      <c r="C132" s="33" t="s">
        <v>44</v>
      </c>
      <c r="D132" s="34">
        <v>2</v>
      </c>
      <c r="E132" s="3"/>
      <c r="F132" s="34">
        <f t="shared" si="4"/>
        <v>0</v>
      </c>
      <c r="G132" s="33"/>
    </row>
    <row r="133" spans="2:7">
      <c r="B133" s="44"/>
      <c r="C133" s="33" t="s">
        <v>45</v>
      </c>
      <c r="D133" s="34">
        <v>2</v>
      </c>
      <c r="E133" s="3"/>
      <c r="F133" s="34">
        <f t="shared" si="4"/>
        <v>0</v>
      </c>
      <c r="G133" s="35" t="s">
        <v>162</v>
      </c>
    </row>
    <row r="134" spans="2:7">
      <c r="B134" s="44"/>
      <c r="C134" s="33" t="s">
        <v>46</v>
      </c>
      <c r="D134" s="34">
        <v>2</v>
      </c>
      <c r="E134" s="3"/>
      <c r="F134" s="34">
        <f t="shared" si="4"/>
        <v>0</v>
      </c>
      <c r="G134" s="33"/>
    </row>
    <row r="135" spans="2:7">
      <c r="B135" s="44"/>
      <c r="C135" s="33" t="s">
        <v>47</v>
      </c>
      <c r="D135" s="34">
        <v>2</v>
      </c>
      <c r="E135" s="3"/>
      <c r="F135" s="34">
        <f t="shared" si="4"/>
        <v>0</v>
      </c>
      <c r="G135" s="35" t="s">
        <v>162</v>
      </c>
    </row>
    <row r="136" spans="2:7">
      <c r="B136" s="44"/>
      <c r="C136" s="33" t="s">
        <v>48</v>
      </c>
      <c r="D136" s="34">
        <v>1</v>
      </c>
      <c r="E136" s="3"/>
      <c r="F136" s="34">
        <f t="shared" si="4"/>
        <v>0</v>
      </c>
      <c r="G136" s="33"/>
    </row>
    <row r="137" spans="2:7">
      <c r="B137" s="44"/>
      <c r="C137" s="33" t="s">
        <v>49</v>
      </c>
      <c r="D137" s="34">
        <v>2</v>
      </c>
      <c r="E137" s="3"/>
      <c r="F137" s="34">
        <f t="shared" si="4"/>
        <v>0</v>
      </c>
      <c r="G137" s="35"/>
    </row>
    <row r="138" spans="2:7">
      <c r="B138" s="44"/>
      <c r="C138" s="33" t="s">
        <v>168</v>
      </c>
      <c r="D138" s="34">
        <v>2</v>
      </c>
      <c r="E138" s="3"/>
      <c r="F138" s="34">
        <f t="shared" si="4"/>
        <v>0</v>
      </c>
      <c r="G138" s="33"/>
    </row>
    <row r="139" spans="2:7">
      <c r="B139" s="44"/>
      <c r="C139" s="33" t="s">
        <v>224</v>
      </c>
      <c r="D139" s="34">
        <v>2</v>
      </c>
      <c r="E139" s="3"/>
      <c r="F139" s="34">
        <f t="shared" si="4"/>
        <v>0</v>
      </c>
      <c r="G139" s="35" t="s">
        <v>162</v>
      </c>
    </row>
    <row r="140" spans="2:7">
      <c r="B140" s="44"/>
      <c r="C140" s="33" t="s">
        <v>225</v>
      </c>
      <c r="D140" s="34">
        <v>2</v>
      </c>
      <c r="E140" s="3"/>
      <c r="F140" s="34">
        <f t="shared" si="4"/>
        <v>0</v>
      </c>
      <c r="G140" s="33"/>
    </row>
    <row r="141" spans="2:7">
      <c r="B141" s="44"/>
      <c r="C141" s="33" t="s">
        <v>226</v>
      </c>
      <c r="D141" s="34">
        <v>2</v>
      </c>
      <c r="E141" s="3"/>
      <c r="F141" s="34">
        <f t="shared" si="4"/>
        <v>0</v>
      </c>
      <c r="G141" s="33"/>
    </row>
    <row r="142" spans="2:7">
      <c r="B142" s="61" t="s">
        <v>50</v>
      </c>
      <c r="C142" s="33" t="s">
        <v>51</v>
      </c>
      <c r="D142" s="34">
        <v>2</v>
      </c>
      <c r="E142" s="3"/>
      <c r="F142" s="34">
        <f t="shared" si="4"/>
        <v>0</v>
      </c>
      <c r="G142" s="33"/>
    </row>
    <row r="143" spans="2:7">
      <c r="B143" s="62"/>
      <c r="C143" s="33" t="s">
        <v>52</v>
      </c>
      <c r="D143" s="34">
        <v>2</v>
      </c>
      <c r="E143" s="3"/>
      <c r="F143" s="34">
        <f t="shared" si="4"/>
        <v>0</v>
      </c>
      <c r="G143" s="33"/>
    </row>
    <row r="144" spans="2:7">
      <c r="B144" s="62"/>
      <c r="C144" s="33" t="s">
        <v>53</v>
      </c>
      <c r="D144" s="34">
        <v>2</v>
      </c>
      <c r="E144" s="3"/>
      <c r="F144" s="34">
        <f t="shared" si="4"/>
        <v>0</v>
      </c>
      <c r="G144" s="35" t="s">
        <v>166</v>
      </c>
    </row>
    <row r="145" spans="2:7">
      <c r="B145" s="62"/>
      <c r="C145" s="33" t="s">
        <v>227</v>
      </c>
      <c r="D145" s="34">
        <v>2</v>
      </c>
      <c r="E145" s="3"/>
      <c r="F145" s="34">
        <f t="shared" si="4"/>
        <v>0</v>
      </c>
      <c r="G145" s="35" t="s">
        <v>163</v>
      </c>
    </row>
    <row r="146" spans="2:7">
      <c r="B146" s="62"/>
      <c r="C146" s="33" t="s">
        <v>54</v>
      </c>
      <c r="D146" s="34">
        <v>2</v>
      </c>
      <c r="E146" s="3"/>
      <c r="F146" s="34">
        <f t="shared" si="4"/>
        <v>0</v>
      </c>
      <c r="G146" s="35" t="s">
        <v>163</v>
      </c>
    </row>
    <row r="147" spans="2:7">
      <c r="B147" s="62"/>
      <c r="C147" s="33" t="s">
        <v>55</v>
      </c>
      <c r="D147" s="34">
        <v>2</v>
      </c>
      <c r="E147" s="3"/>
      <c r="F147" s="34">
        <f t="shared" si="4"/>
        <v>0</v>
      </c>
      <c r="G147" s="33"/>
    </row>
    <row r="148" spans="2:7">
      <c r="B148" s="62"/>
      <c r="C148" s="33" t="s">
        <v>56</v>
      </c>
      <c r="D148" s="34">
        <v>2</v>
      </c>
      <c r="E148" s="3"/>
      <c r="F148" s="34">
        <f t="shared" si="4"/>
        <v>0</v>
      </c>
      <c r="G148" s="33"/>
    </row>
    <row r="149" spans="2:7">
      <c r="B149" s="62"/>
      <c r="C149" s="33" t="s">
        <v>228</v>
      </c>
      <c r="D149" s="34">
        <v>2</v>
      </c>
      <c r="E149" s="3"/>
      <c r="F149" s="34">
        <f t="shared" si="4"/>
        <v>0</v>
      </c>
      <c r="G149" s="33"/>
    </row>
    <row r="150" spans="2:7">
      <c r="B150" s="62"/>
      <c r="C150" s="33" t="s">
        <v>57</v>
      </c>
      <c r="D150" s="34">
        <v>2</v>
      </c>
      <c r="E150" s="3"/>
      <c r="F150" s="34">
        <f t="shared" si="4"/>
        <v>0</v>
      </c>
      <c r="G150" s="33"/>
    </row>
    <row r="151" spans="2:7">
      <c r="B151" s="62"/>
      <c r="C151" s="33" t="s">
        <v>58</v>
      </c>
      <c r="D151" s="34">
        <v>2</v>
      </c>
      <c r="E151" s="3"/>
      <c r="F151" s="34">
        <f t="shared" si="4"/>
        <v>0</v>
      </c>
      <c r="G151" s="35" t="s">
        <v>166</v>
      </c>
    </row>
    <row r="152" spans="2:7">
      <c r="B152" s="62"/>
      <c r="C152" s="33" t="s">
        <v>59</v>
      </c>
      <c r="D152" s="34">
        <v>2</v>
      </c>
      <c r="E152" s="3"/>
      <c r="F152" s="34">
        <f t="shared" si="4"/>
        <v>0</v>
      </c>
      <c r="G152" s="33"/>
    </row>
    <row r="153" spans="2:7">
      <c r="B153" s="62"/>
      <c r="C153" s="33" t="s">
        <v>60</v>
      </c>
      <c r="D153" s="34">
        <v>2</v>
      </c>
      <c r="E153" s="3"/>
      <c r="F153" s="34">
        <f t="shared" si="4"/>
        <v>0</v>
      </c>
      <c r="G153" s="35" t="s">
        <v>231</v>
      </c>
    </row>
    <row r="154" spans="2:7">
      <c r="B154" s="62"/>
      <c r="C154" s="33" t="s">
        <v>229</v>
      </c>
      <c r="D154" s="34">
        <v>2</v>
      </c>
      <c r="E154" s="3"/>
      <c r="F154" s="34">
        <f t="shared" si="4"/>
        <v>0</v>
      </c>
      <c r="G154" s="33"/>
    </row>
    <row r="155" spans="2:7">
      <c r="B155" s="62"/>
      <c r="C155" s="33" t="s">
        <v>230</v>
      </c>
      <c r="D155" s="34">
        <v>2</v>
      </c>
      <c r="E155" s="3"/>
      <c r="F155" s="34">
        <f t="shared" si="4"/>
        <v>0</v>
      </c>
      <c r="G155" s="33"/>
    </row>
    <row r="156" spans="2:7">
      <c r="B156" s="62"/>
      <c r="C156" s="33" t="s">
        <v>61</v>
      </c>
      <c r="D156" s="34">
        <v>2</v>
      </c>
      <c r="E156" s="3"/>
      <c r="F156" s="34">
        <f t="shared" si="4"/>
        <v>0</v>
      </c>
      <c r="G156" s="35" t="s">
        <v>166</v>
      </c>
    </row>
    <row r="157" spans="2:7">
      <c r="B157" s="62"/>
      <c r="C157" s="33" t="s">
        <v>62</v>
      </c>
      <c r="D157" s="34">
        <v>2</v>
      </c>
      <c r="E157" s="3"/>
      <c r="F157" s="34">
        <f t="shared" si="4"/>
        <v>0</v>
      </c>
      <c r="G157" s="33"/>
    </row>
    <row r="158" spans="2:7">
      <c r="B158" s="62"/>
      <c r="C158" s="33" t="s">
        <v>63</v>
      </c>
      <c r="D158" s="34">
        <v>2</v>
      </c>
      <c r="E158" s="3"/>
      <c r="F158" s="34">
        <f t="shared" si="4"/>
        <v>0</v>
      </c>
      <c r="G158" s="33"/>
    </row>
    <row r="159" spans="2:7">
      <c r="B159" s="62"/>
      <c r="C159" s="33" t="s">
        <v>64</v>
      </c>
      <c r="D159" s="34">
        <v>2</v>
      </c>
      <c r="E159" s="3"/>
      <c r="F159" s="34">
        <f t="shared" si="4"/>
        <v>0</v>
      </c>
      <c r="G159" s="33"/>
    </row>
    <row r="160" spans="2:7">
      <c r="B160" s="62"/>
      <c r="C160" s="33" t="s">
        <v>65</v>
      </c>
      <c r="D160" s="34">
        <v>2</v>
      </c>
      <c r="E160" s="3"/>
      <c r="F160" s="34">
        <f t="shared" si="4"/>
        <v>0</v>
      </c>
      <c r="G160" s="33"/>
    </row>
    <row r="161" spans="2:7">
      <c r="B161" s="62"/>
      <c r="C161" s="33" t="s">
        <v>66</v>
      </c>
      <c r="D161" s="34">
        <v>2</v>
      </c>
      <c r="E161" s="3"/>
      <c r="F161" s="34">
        <f t="shared" si="4"/>
        <v>0</v>
      </c>
      <c r="G161" s="35" t="s">
        <v>231</v>
      </c>
    </row>
    <row r="162" spans="2:7">
      <c r="B162" s="62"/>
      <c r="C162" s="33" t="s">
        <v>67</v>
      </c>
      <c r="D162" s="34">
        <v>2</v>
      </c>
      <c r="E162" s="3"/>
      <c r="F162" s="34">
        <f t="shared" si="4"/>
        <v>0</v>
      </c>
      <c r="G162" s="35" t="s">
        <v>166</v>
      </c>
    </row>
    <row r="163" spans="2:7">
      <c r="B163" s="62"/>
      <c r="C163" s="33" t="s">
        <v>68</v>
      </c>
      <c r="D163" s="34">
        <v>2</v>
      </c>
      <c r="E163" s="3"/>
      <c r="F163" s="34">
        <f t="shared" si="4"/>
        <v>0</v>
      </c>
      <c r="G163" s="33"/>
    </row>
    <row r="164" spans="2:7">
      <c r="B164" s="62"/>
      <c r="C164" s="33" t="s">
        <v>69</v>
      </c>
      <c r="D164" s="34">
        <v>2</v>
      </c>
      <c r="E164" s="3"/>
      <c r="F164" s="34">
        <f t="shared" si="4"/>
        <v>0</v>
      </c>
      <c r="G164" s="33"/>
    </row>
    <row r="165" spans="2:7">
      <c r="B165" s="62"/>
      <c r="C165" s="33" t="s">
        <v>70</v>
      </c>
      <c r="D165" s="34">
        <v>2</v>
      </c>
      <c r="E165" s="3"/>
      <c r="F165" s="34">
        <f t="shared" si="4"/>
        <v>0</v>
      </c>
      <c r="G165" s="33"/>
    </row>
    <row r="166" spans="2:7">
      <c r="B166" s="62"/>
      <c r="C166" s="33" t="s">
        <v>71</v>
      </c>
      <c r="D166" s="34">
        <v>1</v>
      </c>
      <c r="E166" s="3"/>
      <c r="F166" s="34">
        <f t="shared" si="4"/>
        <v>0</v>
      </c>
      <c r="G166" s="33"/>
    </row>
    <row r="167" spans="2:7">
      <c r="B167" s="62"/>
      <c r="C167" s="33" t="s">
        <v>72</v>
      </c>
      <c r="D167" s="34">
        <v>2</v>
      </c>
      <c r="E167" s="3"/>
      <c r="F167" s="34">
        <f t="shared" si="4"/>
        <v>0</v>
      </c>
      <c r="G167" s="35" t="s">
        <v>231</v>
      </c>
    </row>
    <row r="168" spans="2:7">
      <c r="B168" s="62"/>
      <c r="C168" s="33" t="s">
        <v>73</v>
      </c>
      <c r="D168" s="34">
        <v>2</v>
      </c>
      <c r="E168" s="3"/>
      <c r="F168" s="34">
        <f t="shared" si="4"/>
        <v>0</v>
      </c>
      <c r="G168" s="35" t="s">
        <v>231</v>
      </c>
    </row>
    <row r="169" spans="2:7">
      <c r="B169" s="62"/>
      <c r="C169" s="33" t="s">
        <v>74</v>
      </c>
      <c r="D169" s="34">
        <v>2</v>
      </c>
      <c r="E169" s="3"/>
      <c r="F169" s="34">
        <f t="shared" si="4"/>
        <v>0</v>
      </c>
      <c r="G169" s="33"/>
    </row>
    <row r="170" spans="2:7">
      <c r="B170" s="62"/>
      <c r="C170" s="33" t="s">
        <v>75</v>
      </c>
      <c r="D170" s="34">
        <v>2</v>
      </c>
      <c r="E170" s="3"/>
      <c r="F170" s="34">
        <f t="shared" si="4"/>
        <v>0</v>
      </c>
      <c r="G170" s="33"/>
    </row>
    <row r="171" spans="2:7">
      <c r="B171" s="62"/>
      <c r="C171" s="33" t="s">
        <v>76</v>
      </c>
      <c r="D171" s="34">
        <v>2</v>
      </c>
      <c r="E171" s="3"/>
      <c r="F171" s="34">
        <f t="shared" si="4"/>
        <v>0</v>
      </c>
      <c r="G171" s="33"/>
    </row>
    <row r="172" spans="2:7">
      <c r="B172" s="62"/>
      <c r="C172" s="33" t="s">
        <v>77</v>
      </c>
      <c r="D172" s="34">
        <v>2</v>
      </c>
      <c r="E172" s="3"/>
      <c r="F172" s="34">
        <f t="shared" si="4"/>
        <v>0</v>
      </c>
      <c r="G172" s="33"/>
    </row>
    <row r="173" spans="2:7">
      <c r="B173" s="43" t="s">
        <v>78</v>
      </c>
      <c r="C173" s="33" t="s">
        <v>79</v>
      </c>
      <c r="D173" s="34">
        <v>2</v>
      </c>
      <c r="E173" s="3"/>
      <c r="F173" s="34">
        <f t="shared" si="4"/>
        <v>0</v>
      </c>
      <c r="G173" s="33"/>
    </row>
    <row r="174" spans="2:7">
      <c r="B174" s="43"/>
      <c r="C174" s="33" t="s">
        <v>80</v>
      </c>
      <c r="D174" s="34">
        <v>2</v>
      </c>
      <c r="E174" s="3"/>
      <c r="F174" s="34">
        <f t="shared" si="4"/>
        <v>0</v>
      </c>
      <c r="G174" s="35" t="s">
        <v>164</v>
      </c>
    </row>
    <row r="175" spans="2:7">
      <c r="B175" s="43"/>
      <c r="C175" s="33" t="s">
        <v>81</v>
      </c>
      <c r="D175" s="34">
        <v>2</v>
      </c>
      <c r="E175" s="3"/>
      <c r="F175" s="34">
        <f t="shared" si="4"/>
        <v>0</v>
      </c>
      <c r="G175" s="33"/>
    </row>
    <row r="176" spans="2:7">
      <c r="B176" s="43"/>
      <c r="C176" s="33" t="s">
        <v>82</v>
      </c>
      <c r="D176" s="34">
        <v>2</v>
      </c>
      <c r="E176" s="3"/>
      <c r="F176" s="34">
        <f t="shared" si="4"/>
        <v>0</v>
      </c>
      <c r="G176" s="33"/>
    </row>
    <row r="177" spans="2:7">
      <c r="B177" s="43"/>
      <c r="C177" s="33" t="s">
        <v>83</v>
      </c>
      <c r="D177" s="34">
        <v>2</v>
      </c>
      <c r="E177" s="3"/>
      <c r="F177" s="34">
        <f t="shared" si="4"/>
        <v>0</v>
      </c>
      <c r="G177" s="33"/>
    </row>
    <row r="178" spans="2:7">
      <c r="B178" s="43"/>
      <c r="C178" s="33" t="s">
        <v>84</v>
      </c>
      <c r="D178" s="34">
        <v>2</v>
      </c>
      <c r="E178" s="3"/>
      <c r="F178" s="34">
        <f t="shared" si="4"/>
        <v>0</v>
      </c>
      <c r="G178" s="33"/>
    </row>
    <row r="179" spans="2:7">
      <c r="B179" s="43"/>
      <c r="C179" s="33" t="s">
        <v>85</v>
      </c>
      <c r="D179" s="34">
        <v>2</v>
      </c>
      <c r="E179" s="3"/>
      <c r="F179" s="34">
        <f t="shared" si="4"/>
        <v>0</v>
      </c>
      <c r="G179" s="33"/>
    </row>
    <row r="180" spans="2:7">
      <c r="B180" s="43"/>
      <c r="C180" s="33" t="s">
        <v>86</v>
      </c>
      <c r="D180" s="34">
        <v>4</v>
      </c>
      <c r="E180" s="3"/>
      <c r="F180" s="34">
        <f t="shared" si="4"/>
        <v>0</v>
      </c>
      <c r="G180" s="33"/>
    </row>
    <row r="181" spans="2:7">
      <c r="B181" s="43"/>
      <c r="C181" s="33" t="s">
        <v>87</v>
      </c>
      <c r="D181" s="34">
        <v>2</v>
      </c>
      <c r="E181" s="3"/>
      <c r="F181" s="34">
        <f t="shared" ref="F181:F197" si="5">IF(E181="○", D181, 0)</f>
        <v>0</v>
      </c>
      <c r="G181" s="33"/>
    </row>
    <row r="182" spans="2:7">
      <c r="B182" s="43"/>
      <c r="C182" s="33" t="s">
        <v>88</v>
      </c>
      <c r="D182" s="34">
        <v>2</v>
      </c>
      <c r="E182" s="3"/>
      <c r="F182" s="34">
        <f t="shared" si="5"/>
        <v>0</v>
      </c>
      <c r="G182" s="33"/>
    </row>
    <row r="183" spans="2:7">
      <c r="B183" s="43"/>
      <c r="C183" s="33" t="s">
        <v>89</v>
      </c>
      <c r="D183" s="34">
        <v>2</v>
      </c>
      <c r="E183" s="3"/>
      <c r="F183" s="34">
        <f t="shared" si="5"/>
        <v>0</v>
      </c>
      <c r="G183" s="33"/>
    </row>
    <row r="184" spans="2:7">
      <c r="B184" s="43"/>
      <c r="C184" s="33" t="s">
        <v>90</v>
      </c>
      <c r="D184" s="34">
        <v>2</v>
      </c>
      <c r="E184" s="3"/>
      <c r="F184" s="34">
        <f t="shared" si="5"/>
        <v>0</v>
      </c>
      <c r="G184" s="33"/>
    </row>
    <row r="185" spans="2:7">
      <c r="B185" s="43"/>
      <c r="C185" s="33" t="s">
        <v>91</v>
      </c>
      <c r="D185" s="34">
        <v>2</v>
      </c>
      <c r="E185" s="3"/>
      <c r="F185" s="34">
        <f t="shared" si="5"/>
        <v>0</v>
      </c>
      <c r="G185" s="33"/>
    </row>
    <row r="186" spans="2:7">
      <c r="B186" s="43"/>
      <c r="C186" s="33" t="s">
        <v>92</v>
      </c>
      <c r="D186" s="34">
        <v>2</v>
      </c>
      <c r="E186" s="3"/>
      <c r="F186" s="34">
        <f t="shared" si="5"/>
        <v>0</v>
      </c>
      <c r="G186" s="33"/>
    </row>
    <row r="187" spans="2:7">
      <c r="B187" s="43"/>
      <c r="C187" s="33" t="s">
        <v>93</v>
      </c>
      <c r="D187" s="34">
        <v>2</v>
      </c>
      <c r="E187" s="3"/>
      <c r="F187" s="34">
        <f t="shared" si="5"/>
        <v>0</v>
      </c>
      <c r="G187" s="35" t="s">
        <v>164</v>
      </c>
    </row>
    <row r="188" spans="2:7">
      <c r="B188" s="43"/>
      <c r="C188" s="33" t="s">
        <v>94</v>
      </c>
      <c r="D188" s="34">
        <v>2</v>
      </c>
      <c r="E188" s="3"/>
      <c r="F188" s="34">
        <f t="shared" si="5"/>
        <v>0</v>
      </c>
      <c r="G188" s="33"/>
    </row>
    <row r="189" spans="2:7">
      <c r="B189" s="43"/>
      <c r="C189" s="33" t="s">
        <v>95</v>
      </c>
      <c r="D189" s="34">
        <v>2</v>
      </c>
      <c r="E189" s="3"/>
      <c r="F189" s="34">
        <f t="shared" si="5"/>
        <v>0</v>
      </c>
      <c r="G189" s="33"/>
    </row>
    <row r="190" spans="2:7">
      <c r="B190" s="43"/>
      <c r="C190" s="33" t="s">
        <v>96</v>
      </c>
      <c r="D190" s="34">
        <v>2</v>
      </c>
      <c r="E190" s="3"/>
      <c r="F190" s="34">
        <f t="shared" si="5"/>
        <v>0</v>
      </c>
      <c r="G190" s="33"/>
    </row>
    <row r="191" spans="2:7">
      <c r="B191" s="43"/>
      <c r="C191" s="33" t="s">
        <v>97</v>
      </c>
      <c r="D191" s="34">
        <v>2</v>
      </c>
      <c r="E191" s="3"/>
      <c r="F191" s="34">
        <f t="shared" si="5"/>
        <v>0</v>
      </c>
      <c r="G191" s="33"/>
    </row>
    <row r="192" spans="2:7">
      <c r="B192" s="43"/>
      <c r="C192" s="33" t="s">
        <v>98</v>
      </c>
      <c r="D192" s="34">
        <v>2</v>
      </c>
      <c r="E192" s="3"/>
      <c r="F192" s="34">
        <f t="shared" si="5"/>
        <v>0</v>
      </c>
      <c r="G192" s="33"/>
    </row>
    <row r="193" spans="2:7">
      <c r="B193" s="43"/>
      <c r="C193" s="33" t="s">
        <v>169</v>
      </c>
      <c r="D193" s="34">
        <v>2</v>
      </c>
      <c r="E193" s="3"/>
      <c r="F193" s="34">
        <f t="shared" si="5"/>
        <v>0</v>
      </c>
      <c r="G193" s="33"/>
    </row>
    <row r="194" spans="2:7">
      <c r="B194" s="45" t="s">
        <v>99</v>
      </c>
      <c r="C194" s="33" t="s">
        <v>100</v>
      </c>
      <c r="D194" s="34">
        <v>2</v>
      </c>
      <c r="E194" s="3"/>
      <c r="F194" s="34">
        <f t="shared" si="5"/>
        <v>0</v>
      </c>
      <c r="G194" s="35" t="s">
        <v>162</v>
      </c>
    </row>
    <row r="195" spans="2:7">
      <c r="B195" s="46"/>
      <c r="C195" s="33" t="s">
        <v>101</v>
      </c>
      <c r="D195" s="34">
        <v>2</v>
      </c>
      <c r="E195" s="3"/>
      <c r="F195" s="34">
        <f t="shared" si="5"/>
        <v>0</v>
      </c>
      <c r="G195" s="35" t="s">
        <v>162</v>
      </c>
    </row>
    <row r="196" spans="2:7">
      <c r="B196" s="46"/>
      <c r="C196" s="33" t="s">
        <v>102</v>
      </c>
      <c r="D196" s="34">
        <v>2</v>
      </c>
      <c r="E196" s="3"/>
      <c r="F196" s="34">
        <f t="shared" si="5"/>
        <v>0</v>
      </c>
      <c r="G196" s="35" t="s">
        <v>162</v>
      </c>
    </row>
    <row r="197" spans="2:7">
      <c r="B197" s="47"/>
      <c r="C197" s="33" t="s">
        <v>103</v>
      </c>
      <c r="D197" s="34">
        <v>2</v>
      </c>
      <c r="E197" s="3"/>
      <c r="F197" s="34">
        <f t="shared" si="5"/>
        <v>0</v>
      </c>
      <c r="G197" s="35" t="s">
        <v>162</v>
      </c>
    </row>
    <row r="198" spans="2:7">
      <c r="B198" s="44" t="s">
        <v>127</v>
      </c>
      <c r="C198" s="33" t="s">
        <v>134</v>
      </c>
      <c r="D198" s="34">
        <v>2</v>
      </c>
      <c r="E198" s="3"/>
      <c r="F198" s="34">
        <f t="shared" ref="F198:F219" si="6">IF(E198="○", D198, 0)</f>
        <v>0</v>
      </c>
      <c r="G198" s="35" t="s">
        <v>231</v>
      </c>
    </row>
    <row r="199" spans="2:7">
      <c r="B199" s="44"/>
      <c r="C199" s="33" t="s">
        <v>132</v>
      </c>
      <c r="D199" s="34">
        <v>2</v>
      </c>
      <c r="E199" s="3"/>
      <c r="F199" s="34">
        <f t="shared" si="6"/>
        <v>0</v>
      </c>
      <c r="G199" s="35" t="s">
        <v>231</v>
      </c>
    </row>
    <row r="200" spans="2:7">
      <c r="B200" s="44"/>
      <c r="C200" s="33" t="s">
        <v>133</v>
      </c>
      <c r="D200" s="34">
        <v>2</v>
      </c>
      <c r="E200" s="3"/>
      <c r="F200" s="34">
        <f t="shared" si="6"/>
        <v>0</v>
      </c>
      <c r="G200" s="33"/>
    </row>
    <row r="201" spans="2:7">
      <c r="B201" s="44"/>
      <c r="C201" s="33" t="s">
        <v>137</v>
      </c>
      <c r="D201" s="34">
        <v>2</v>
      </c>
      <c r="E201" s="3"/>
      <c r="F201" s="34">
        <f t="shared" si="6"/>
        <v>0</v>
      </c>
      <c r="G201" s="35" t="s">
        <v>231</v>
      </c>
    </row>
    <row r="202" spans="2:7">
      <c r="B202" s="44"/>
      <c r="C202" s="33" t="s">
        <v>167</v>
      </c>
      <c r="D202" s="34">
        <v>2</v>
      </c>
      <c r="E202" s="3"/>
      <c r="F202" s="34">
        <f t="shared" si="6"/>
        <v>0</v>
      </c>
      <c r="G202" s="33"/>
    </row>
    <row r="203" spans="2:7">
      <c r="B203" s="44"/>
      <c r="C203" s="33" t="s">
        <v>135</v>
      </c>
      <c r="D203" s="34">
        <v>2</v>
      </c>
      <c r="E203" s="3"/>
      <c r="F203" s="34">
        <f t="shared" si="6"/>
        <v>0</v>
      </c>
      <c r="G203" s="33"/>
    </row>
    <row r="204" spans="2:7">
      <c r="B204" s="44"/>
      <c r="C204" s="33" t="s">
        <v>136</v>
      </c>
      <c r="D204" s="34">
        <v>2</v>
      </c>
      <c r="E204" s="3"/>
      <c r="F204" s="34">
        <f t="shared" si="6"/>
        <v>0</v>
      </c>
      <c r="G204" s="35" t="s">
        <v>231</v>
      </c>
    </row>
    <row r="205" spans="2:7">
      <c r="B205" s="44"/>
      <c r="C205" s="33" t="s">
        <v>138</v>
      </c>
      <c r="D205" s="34">
        <v>1</v>
      </c>
      <c r="E205" s="3"/>
      <c r="F205" s="34">
        <f t="shared" si="6"/>
        <v>0</v>
      </c>
      <c r="G205" s="35" t="s">
        <v>231</v>
      </c>
    </row>
    <row r="206" spans="2:7">
      <c r="B206" s="44"/>
      <c r="C206" s="33" t="s">
        <v>139</v>
      </c>
      <c r="D206" s="34">
        <v>2</v>
      </c>
      <c r="E206" s="3"/>
      <c r="F206" s="34">
        <f t="shared" si="6"/>
        <v>0</v>
      </c>
      <c r="G206" s="35" t="s">
        <v>231</v>
      </c>
    </row>
    <row r="207" spans="2:7">
      <c r="B207" s="44"/>
      <c r="C207" s="33" t="s">
        <v>128</v>
      </c>
      <c r="D207" s="34">
        <v>2</v>
      </c>
      <c r="E207" s="3"/>
      <c r="F207" s="34">
        <f t="shared" si="6"/>
        <v>0</v>
      </c>
      <c r="G207" s="35" t="s">
        <v>231</v>
      </c>
    </row>
    <row r="208" spans="2:7">
      <c r="B208" s="44"/>
      <c r="C208" s="33" t="s">
        <v>129</v>
      </c>
      <c r="D208" s="34">
        <v>2</v>
      </c>
      <c r="E208" s="3"/>
      <c r="F208" s="34">
        <f t="shared" si="6"/>
        <v>0</v>
      </c>
      <c r="G208" s="35" t="s">
        <v>231</v>
      </c>
    </row>
    <row r="209" spans="2:7">
      <c r="B209" s="44"/>
      <c r="C209" s="33" t="s">
        <v>130</v>
      </c>
      <c r="D209" s="34">
        <v>2</v>
      </c>
      <c r="E209" s="3"/>
      <c r="F209" s="34">
        <f t="shared" si="6"/>
        <v>0</v>
      </c>
      <c r="G209" s="35" t="s">
        <v>166</v>
      </c>
    </row>
    <row r="210" spans="2:7">
      <c r="B210" s="44"/>
      <c r="C210" s="33" t="s">
        <v>131</v>
      </c>
      <c r="D210" s="34">
        <v>2</v>
      </c>
      <c r="E210" s="3"/>
      <c r="F210" s="34">
        <f t="shared" si="6"/>
        <v>0</v>
      </c>
      <c r="G210" s="35" t="s">
        <v>166</v>
      </c>
    </row>
    <row r="211" spans="2:7">
      <c r="B211" s="44"/>
      <c r="C211" s="33" t="s">
        <v>140</v>
      </c>
      <c r="D211" s="34">
        <v>2</v>
      </c>
      <c r="E211" s="3"/>
      <c r="F211" s="34">
        <f t="shared" si="6"/>
        <v>0</v>
      </c>
      <c r="G211" s="35" t="s">
        <v>166</v>
      </c>
    </row>
    <row r="212" spans="2:7">
      <c r="B212" s="44"/>
      <c r="C212" s="33" t="s">
        <v>141</v>
      </c>
      <c r="D212" s="34">
        <v>2</v>
      </c>
      <c r="E212" s="3"/>
      <c r="F212" s="34">
        <f t="shared" si="6"/>
        <v>0</v>
      </c>
      <c r="G212" s="35" t="s">
        <v>231</v>
      </c>
    </row>
    <row r="213" spans="2:7">
      <c r="B213" s="44"/>
      <c r="C213" s="33" t="s">
        <v>170</v>
      </c>
      <c r="D213" s="34">
        <v>2</v>
      </c>
      <c r="E213" s="3"/>
      <c r="F213" s="34">
        <f t="shared" si="6"/>
        <v>0</v>
      </c>
      <c r="G213" s="35" t="s">
        <v>231</v>
      </c>
    </row>
    <row r="214" spans="2:7">
      <c r="B214" s="44"/>
      <c r="C214" s="33" t="s">
        <v>142</v>
      </c>
      <c r="D214" s="34">
        <v>2</v>
      </c>
      <c r="E214" s="3"/>
      <c r="F214" s="34">
        <f t="shared" si="6"/>
        <v>0</v>
      </c>
      <c r="G214" s="35" t="s">
        <v>231</v>
      </c>
    </row>
    <row r="215" spans="2:7">
      <c r="B215" s="44"/>
      <c r="C215" s="33" t="s">
        <v>143</v>
      </c>
      <c r="D215" s="34">
        <v>2</v>
      </c>
      <c r="E215" s="3"/>
      <c r="F215" s="34">
        <f t="shared" si="6"/>
        <v>0</v>
      </c>
      <c r="G215" s="35" t="s">
        <v>231</v>
      </c>
    </row>
    <row r="216" spans="2:7">
      <c r="B216" s="44"/>
      <c r="C216" s="33" t="s">
        <v>144</v>
      </c>
      <c r="D216" s="34">
        <v>1</v>
      </c>
      <c r="E216" s="3"/>
      <c r="F216" s="34">
        <f t="shared" si="6"/>
        <v>0</v>
      </c>
      <c r="G216" s="35" t="s">
        <v>231</v>
      </c>
    </row>
    <row r="217" spans="2:7">
      <c r="B217" s="44"/>
      <c r="C217" s="33" t="s">
        <v>145</v>
      </c>
      <c r="D217" s="34">
        <v>2</v>
      </c>
      <c r="E217" s="3"/>
      <c r="F217" s="34">
        <f t="shared" si="6"/>
        <v>0</v>
      </c>
      <c r="G217" s="35" t="s">
        <v>239</v>
      </c>
    </row>
    <row r="218" spans="2:7">
      <c r="B218" s="44"/>
      <c r="C218" s="33" t="s">
        <v>146</v>
      </c>
      <c r="D218" s="34">
        <v>4</v>
      </c>
      <c r="E218" s="3"/>
      <c r="F218" s="34">
        <f t="shared" si="6"/>
        <v>0</v>
      </c>
      <c r="G218" s="35" t="s">
        <v>240</v>
      </c>
    </row>
    <row r="219" spans="2:7">
      <c r="B219" s="44"/>
      <c r="C219" s="33" t="s">
        <v>147</v>
      </c>
      <c r="D219" s="34">
        <v>2</v>
      </c>
      <c r="E219" s="3"/>
      <c r="F219" s="34">
        <f t="shared" si="6"/>
        <v>0</v>
      </c>
      <c r="G219" s="35" t="s">
        <v>231</v>
      </c>
    </row>
    <row r="220" spans="2:7">
      <c r="B220" s="36"/>
      <c r="D220" s="18"/>
      <c r="E220" s="18"/>
      <c r="F220" s="18"/>
      <c r="G220" s="37"/>
    </row>
    <row r="221" spans="2:7">
      <c r="B221" s="38" t="s">
        <v>236</v>
      </c>
      <c r="D221" s="18"/>
      <c r="E221" s="18"/>
      <c r="F221" s="18"/>
      <c r="G221" s="37"/>
    </row>
    <row r="222" spans="2:7">
      <c r="B222" s="10" t="s">
        <v>107</v>
      </c>
      <c r="C222" s="10" t="s">
        <v>108</v>
      </c>
      <c r="D222" s="32" t="s">
        <v>104</v>
      </c>
      <c r="E222" s="32" t="s">
        <v>212</v>
      </c>
      <c r="F222" s="32" t="s">
        <v>105</v>
      </c>
      <c r="G222" s="10" t="s">
        <v>215</v>
      </c>
    </row>
    <row r="223" spans="2:7">
      <c r="B223" s="43" t="s">
        <v>237</v>
      </c>
      <c r="C223" s="2"/>
      <c r="D223" s="2"/>
      <c r="E223" s="3"/>
      <c r="F223" s="34">
        <f t="shared" ref="F223:F232" si="7">IF(E223="○", D223, 0)</f>
        <v>0</v>
      </c>
      <c r="G223" s="33"/>
    </row>
    <row r="224" spans="2:7">
      <c r="B224" s="43"/>
      <c r="C224" s="2"/>
      <c r="D224" s="2"/>
      <c r="E224" s="3"/>
      <c r="F224" s="34">
        <f t="shared" si="7"/>
        <v>0</v>
      </c>
      <c r="G224" s="33"/>
    </row>
    <row r="225" spans="2:7">
      <c r="B225" s="43"/>
      <c r="C225" s="2"/>
      <c r="D225" s="2"/>
      <c r="E225" s="3"/>
      <c r="F225" s="34">
        <f t="shared" si="7"/>
        <v>0</v>
      </c>
      <c r="G225" s="33"/>
    </row>
    <row r="226" spans="2:7">
      <c r="B226" s="43"/>
      <c r="C226" s="2"/>
      <c r="D226" s="2"/>
      <c r="E226" s="3"/>
      <c r="F226" s="34">
        <f t="shared" si="7"/>
        <v>0</v>
      </c>
      <c r="G226" s="33"/>
    </row>
    <row r="227" spans="2:7">
      <c r="B227" s="43"/>
      <c r="C227" s="2"/>
      <c r="D227" s="2"/>
      <c r="E227" s="3"/>
      <c r="F227" s="34">
        <f t="shared" si="7"/>
        <v>0</v>
      </c>
      <c r="G227" s="33"/>
    </row>
    <row r="228" spans="2:7">
      <c r="B228" s="43"/>
      <c r="C228" s="2"/>
      <c r="D228" s="2"/>
      <c r="E228" s="3"/>
      <c r="F228" s="34">
        <f t="shared" si="7"/>
        <v>0</v>
      </c>
      <c r="G228" s="33"/>
    </row>
    <row r="229" spans="2:7">
      <c r="B229" s="43"/>
      <c r="C229" s="2"/>
      <c r="D229" s="2"/>
      <c r="E229" s="3"/>
      <c r="F229" s="34">
        <f t="shared" si="7"/>
        <v>0</v>
      </c>
      <c r="G229" s="33"/>
    </row>
    <row r="230" spans="2:7">
      <c r="B230" s="43"/>
      <c r="C230" s="2"/>
      <c r="D230" s="2"/>
      <c r="E230" s="3"/>
      <c r="F230" s="34">
        <f t="shared" si="7"/>
        <v>0</v>
      </c>
      <c r="G230" s="33"/>
    </row>
    <row r="231" spans="2:7">
      <c r="B231" s="43"/>
      <c r="C231" s="2"/>
      <c r="D231" s="2"/>
      <c r="E231" s="3"/>
      <c r="F231" s="34">
        <f t="shared" si="7"/>
        <v>0</v>
      </c>
      <c r="G231" s="33"/>
    </row>
    <row r="232" spans="2:7">
      <c r="B232" s="43"/>
      <c r="C232" s="2"/>
      <c r="D232" s="2"/>
      <c r="E232" s="3"/>
      <c r="F232" s="34">
        <f t="shared" si="7"/>
        <v>0</v>
      </c>
      <c r="G232" s="33"/>
    </row>
  </sheetData>
  <sheetProtection algorithmName="SHA-512" hashValue="03pkcrLnyGJ6sqia6PuU2eJ1aaJzl9kVMcOOyqUuHt1FU8EgwgFYK0cihM0z0SzOtvHdemkWpRe17cEEBEHhsA==" saltValue="nMgIE27/UgVPyPhXhMsdWw==" spinCount="100000" sheet="1" objects="1" scenarios="1"/>
  <mergeCells count="76">
    <mergeCell ref="H43:H44"/>
    <mergeCell ref="H38:H39"/>
    <mergeCell ref="J6:J7"/>
    <mergeCell ref="I8:J8"/>
    <mergeCell ref="E8:F8"/>
    <mergeCell ref="I15:J15"/>
    <mergeCell ref="E15:F15"/>
    <mergeCell ref="J26:J27"/>
    <mergeCell ref="J28:J29"/>
    <mergeCell ref="J30:J31"/>
    <mergeCell ref="J40:J42"/>
    <mergeCell ref="F6:F7"/>
    <mergeCell ref="H6:H7"/>
    <mergeCell ref="I19:J19"/>
    <mergeCell ref="G19:H19"/>
    <mergeCell ref="I25:J25"/>
    <mergeCell ref="H40:H42"/>
    <mergeCell ref="C13:C14"/>
    <mergeCell ref="B25:D25"/>
    <mergeCell ref="J43:J44"/>
    <mergeCell ref="B5:D5"/>
    <mergeCell ref="E5:F5"/>
    <mergeCell ref="G5:H5"/>
    <mergeCell ref="I5:J5"/>
    <mergeCell ref="B6:B7"/>
    <mergeCell ref="C6:C7"/>
    <mergeCell ref="F9:F14"/>
    <mergeCell ref="H9:H14"/>
    <mergeCell ref="J9:J14"/>
    <mergeCell ref="I37:J37"/>
    <mergeCell ref="J38:J39"/>
    <mergeCell ref="B30:C31"/>
    <mergeCell ref="H30:H31"/>
    <mergeCell ref="B32:C32"/>
    <mergeCell ref="B28:C29"/>
    <mergeCell ref="F30:F31"/>
    <mergeCell ref="E37:F37"/>
    <mergeCell ref="E19:F19"/>
    <mergeCell ref="H16:H18"/>
    <mergeCell ref="J16:J18"/>
    <mergeCell ref="B16:B18"/>
    <mergeCell ref="F16:F18"/>
    <mergeCell ref="C16:D16"/>
    <mergeCell ref="C17:D17"/>
    <mergeCell ref="C18:D18"/>
    <mergeCell ref="B9:B14"/>
    <mergeCell ref="C9:C10"/>
    <mergeCell ref="C11:C12"/>
    <mergeCell ref="B129:B141"/>
    <mergeCell ref="B142:B172"/>
    <mergeCell ref="B52:B60"/>
    <mergeCell ref="B61:B85"/>
    <mergeCell ref="B86:B96"/>
    <mergeCell ref="B97:B121"/>
    <mergeCell ref="B26:C27"/>
    <mergeCell ref="B19:D19"/>
    <mergeCell ref="B37:D37"/>
    <mergeCell ref="B38:C39"/>
    <mergeCell ref="B40:C42"/>
    <mergeCell ref="B43:C44"/>
    <mergeCell ref="H26:H27"/>
    <mergeCell ref="G25:H25"/>
    <mergeCell ref="B223:B232"/>
    <mergeCell ref="B198:B219"/>
    <mergeCell ref="B173:B193"/>
    <mergeCell ref="B194:B197"/>
    <mergeCell ref="E25:F25"/>
    <mergeCell ref="F26:F27"/>
    <mergeCell ref="F28:F29"/>
    <mergeCell ref="F40:F42"/>
    <mergeCell ref="F38:F39"/>
    <mergeCell ref="F43:F44"/>
    <mergeCell ref="B45:C45"/>
    <mergeCell ref="B122:B128"/>
    <mergeCell ref="G37:H37"/>
    <mergeCell ref="H28:H29"/>
  </mergeCells>
  <phoneticPr fontId="1"/>
  <conditionalFormatting sqref="I6:J6 I7:I8 I9:J14 I15:I18">
    <cfRule type="cellIs" dxfId="4" priority="5" operator="greaterThan">
      <formula>0</formula>
    </cfRule>
  </conditionalFormatting>
  <conditionalFormatting sqref="I19:J19">
    <cfRule type="cellIs" dxfId="3" priority="2" operator="greaterThan">
      <formula>0</formula>
    </cfRule>
  </conditionalFormatting>
  <conditionalFormatting sqref="I26:J32">
    <cfRule type="cellIs" dxfId="2" priority="4" operator="greaterThan">
      <formula>0</formula>
    </cfRule>
  </conditionalFormatting>
  <conditionalFormatting sqref="I38:J45">
    <cfRule type="cellIs" dxfId="1" priority="3" operator="greaterThan">
      <formula>0</formula>
    </cfRule>
  </conditionalFormatting>
  <conditionalFormatting sqref="J16:J18">
    <cfRule type="cellIs" dxfId="0" priority="1" operator="greaterThan">
      <formula>0</formula>
    </cfRule>
  </conditionalFormatting>
  <dataValidations count="1">
    <dataValidation type="list" allowBlank="1" showInputMessage="1" showErrorMessage="1" sqref="E223:E232 E52:E219" xr:uid="{47302C10-04B3-C245-9AE9-1952592EDF64}">
      <formula1>$G$49:$G$50</formula1>
    </dataValidation>
  </dataValidations>
  <pageMargins left="0.7" right="0.7" top="0.75" bottom="0.75" header="0.3" footer="0.3"/>
  <pageSetup scale="64" orientation="portrait" horizontalDpi="0" verticalDpi="0" r:id="rId1"/>
  <rowBreaks count="1" manualBreakCount="1">
    <brk id="49" max="9" man="1"/>
  </rowBreaks>
  <colBreaks count="1" manualBreakCount="1">
    <brk id="10" max="1048575" man="1"/>
  </colBreaks>
  <ignoredErrors>
    <ignoredError sqref="G6:H15 I6:J6 G26:J33 G38:J44 G46:J46 G45:H45 J45 G19:H19 H18 I9:J14 I7 I8 G17:H17 G16 I16:J19 I15" unlocked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使い方</vt:lpstr>
      <vt:lpstr>2025年入学</vt:lpstr>
      <vt:lpstr>'2025年入学'!Print_Area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2025-03-18T03:44:34Z</cp:lastPrinted>
  <dcterms:created xsi:type="dcterms:W3CDTF">2015-06-05T18:19:34Z</dcterms:created>
  <dcterms:modified xsi:type="dcterms:W3CDTF">2025-03-18T04:41:29Z</dcterms:modified>
</cp:coreProperties>
</file>